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<sst xmlns="http://schemas.openxmlformats.org/spreadsheetml/2006/main" count="1187" uniqueCount="294">
  <si>
    <t>Приложение № 1</t>
  </si>
  <si>
    <t>Приложение № 2</t>
  </si>
  <si>
    <t>к решению городского Совета</t>
  </si>
  <si>
    <t>ПЛАН  ДОХОДОВ</t>
  </si>
  <si>
    <t>от ____________ № _______</t>
  </si>
  <si>
    <t>бюджета ЗАТО Железногорск</t>
  </si>
  <si>
    <t>"Приложение № 3</t>
  </si>
  <si>
    <t>на 2006 год</t>
  </si>
  <si>
    <t>от 22.12.2005 № 5-28Р"</t>
  </si>
  <si>
    <t>№  строки</t>
  </si>
  <si>
    <t>Код бюджетной классификации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</si>
  <si>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</si>
  <si>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</si>
  <si>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</si>
  <si>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</si>
  <si>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</si>
  <si>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</si>
  <si>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</si>
  <si>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</si>
  <si>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</si>
  <si>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</si>
  <si>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</si>
  <si>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Измене-</t>
  </si>
  <si>
    <t xml:space="preserve">Уточнен- </t>
  </si>
  <si>
    <t>экономической классификации доходов</t>
  </si>
  <si>
    <t>на 2006</t>
  </si>
  <si>
    <t>ния</t>
  </si>
  <si>
    <t>ный</t>
  </si>
  <si>
    <t>(+,-)</t>
  </si>
  <si>
    <t>тыс.руб.</t>
  </si>
  <si>
    <t>план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</si>
  <si>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</si>
  <si>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</si>
  <si>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</si>
  <si>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</si>
  <si>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</si>
  <si>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</si>
  <si>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</si>
  <si>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</si>
  <si>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</si>
  <si>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</si>
  <si>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</si>
  <si>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</si>
  <si>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</si>
  <si>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</si>
  <si>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</si>
  <si>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Налог на доходы физических лиц с доходов, полученных в виде дивидендов</t>
  </si>
  <si>
    <t>020</t>
  </si>
  <si>
    <t>Налог на доходы физических лиц с доходов по ставке п.1 ст.224</t>
  </si>
  <si>
    <t>021</t>
  </si>
  <si>
    <t xml:space="preserve">Налог на доходы физических лиц с доходов по ставке п.1 ст.224 </t>
  </si>
  <si>
    <t>за исключением предпринимателей</t>
  </si>
  <si>
    <t>022</t>
  </si>
  <si>
    <t>Налог на доходы физических лиц, осуществляющих предпринимательскую</t>
  </si>
  <si>
    <t>деятельность</t>
  </si>
  <si>
    <t>040</t>
  </si>
  <si>
    <t>Налог на доходы физических лиц с доходов, в виде выигрышей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</si>
  <si>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</si>
  <si>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03</t>
  </si>
  <si>
    <t>НАЛОГИ  НА  ТОВАРЫ  (РАБОТЫ , УСЛУГИ) , РЕАЛИЗУЕМЫЕ</t>
  </si>
  <si>
    <t>НА ТЕРРИТОРИИ РОССИЙСКОЙ ФЕДЕРАЦИИ</t>
  </si>
  <si>
    <t>Акцизы</t>
  </si>
  <si>
    <t>05</t>
  </si>
  <si>
    <t>НАЛОГИ  НА  СОВОКУПНЫЙ  ДОХОД</t>
  </si>
  <si>
    <t>Единый налог на вмененный доход  для отдельных</t>
  </si>
  <si>
    <t>видов деятельности</t>
  </si>
  <si>
    <t>Единый сельскохозяйственный налог</t>
  </si>
  <si>
    <t>06</t>
  </si>
  <si>
    <t>НАЛОГИ  НА  ИМУЩЕСТВО</t>
  </si>
  <si>
    <t>04</t>
  </si>
  <si>
    <t xml:space="preserve">Налог на имущество физических лиц, взимаемый по ставке, применяемой </t>
  </si>
  <si>
    <t>к объекту налогообложения, расположенному в границах городского округа</t>
  </si>
  <si>
    <t>Земельный налог</t>
  </si>
  <si>
    <t>08</t>
  </si>
  <si>
    <t>ГОСУДАРСТВЕННАЯ  ПОШЛИНА, СБОРЫ</t>
  </si>
  <si>
    <t>Госпошлина по делам в судах общей юрисдикции</t>
  </si>
  <si>
    <t>Госпошлина за совершение нотариальных действий</t>
  </si>
  <si>
    <t>188</t>
  </si>
  <si>
    <t>07</t>
  </si>
  <si>
    <t>140</t>
  </si>
  <si>
    <t xml:space="preserve">Государственная пошлина за государственную регистрацию транспортных средств и </t>
  </si>
  <si>
    <t>иные юридически значимые действия, связанные с изменениями и выдачей документов</t>
  </si>
  <si>
    <t>на транспортные средства, выдачей регистирационных знаков</t>
  </si>
  <si>
    <t>009</t>
  </si>
  <si>
    <t>150</t>
  </si>
  <si>
    <t>Госпошлина за выдачу разрешения на распространение рекламы</t>
  </si>
  <si>
    <t>160</t>
  </si>
  <si>
    <t>Госпошлина за выдачу ордера на квартиру</t>
  </si>
  <si>
    <t>09</t>
  </si>
  <si>
    <t xml:space="preserve">ЗАДОЛЖЕННОСТЬ И ПЕРЕРАСЧЕТЫ ПО ОТМЕНЕННЫМ </t>
  </si>
  <si>
    <t>НАЛОГАМ, СБОРАМ И ИНЫМ ОБЯЗАТЕЛЬНЫМ ПЛАТЕЖАМ</t>
  </si>
  <si>
    <t>Налог на прибыль организаций, зачисляемый в местные бюджеты</t>
  </si>
  <si>
    <t>Налог на имущество предприятий</t>
  </si>
  <si>
    <t>030</t>
  </si>
  <si>
    <t>Налог на пользователей автодорог</t>
  </si>
  <si>
    <t>050</t>
  </si>
  <si>
    <t xml:space="preserve">Cбор на нужды образовательных учреждений </t>
  </si>
  <si>
    <t>Налог на рекламу</t>
  </si>
  <si>
    <t xml:space="preserve">Целевой сбор на содержание муниципальной милиции </t>
  </si>
  <si>
    <t>Прочие местные налоги и сборы</t>
  </si>
  <si>
    <t>11</t>
  </si>
  <si>
    <t>ДОХОДЫ  ОТ  ИСПОЛЬЗОВАНИЯ ИМУЩЕСТВА  В ГОСУДАРСТ-</t>
  </si>
  <si>
    <t>ВЕННОЙ И МУНИЦИПАЛЬНОЙ СОБСТВЕННОСТИ</t>
  </si>
  <si>
    <t>162</t>
  </si>
  <si>
    <t>120</t>
  </si>
  <si>
    <t>Дивиденды по акциям и доходы от прочих форм участия в капитале</t>
  </si>
  <si>
    <t>091</t>
  </si>
  <si>
    <t>0046</t>
  </si>
  <si>
    <t>Проценты, полученные от предоставления бюджетных кредитов внутри страны</t>
  </si>
  <si>
    <t>за счет средств федерального бюджета</t>
  </si>
  <si>
    <t>Доходы от сдачи в аренду имущества</t>
  </si>
  <si>
    <t>011</t>
  </si>
  <si>
    <t>0100</t>
  </si>
  <si>
    <t xml:space="preserve">Арендная плата за земли, расположенные в границах ГО, до разграничения </t>
  </si>
  <si>
    <t>Арендная плата за земли, предназначенные для целей жилищного строительства,</t>
  </si>
  <si>
    <t>до разграничения государственной собственности, и расположенные</t>
  </si>
  <si>
    <t>в границах городского округа</t>
  </si>
  <si>
    <t>034</t>
  </si>
  <si>
    <t>Доходы от сдачи в аренду имущества, находящихся в управлении ГО</t>
  </si>
  <si>
    <t>014</t>
  </si>
  <si>
    <t>Доходы от перечисления части прибыли МУП, созданных ГО</t>
  </si>
  <si>
    <t>044</t>
  </si>
  <si>
    <t>Прочие поступления от использования имущества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</si>
  <si>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</si>
  <si>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</si>
  <si>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</si>
  <si>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</si>
  <si>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</t>
  </si>
  <si>
    <t>ЗАТРАТ ГОСУДАРСТВА</t>
  </si>
  <si>
    <t>130</t>
  </si>
  <si>
    <t xml:space="preserve">Прочие доходы бюджетов ГО от компенсации затрат государства </t>
  </si>
  <si>
    <t>(плата за спецпродукцию ГИБДД)</t>
  </si>
  <si>
    <t>076</t>
  </si>
  <si>
    <t>0200</t>
  </si>
  <si>
    <t>(родительская плата за содержание детей в ДДУ)</t>
  </si>
  <si>
    <t>0300</t>
  </si>
  <si>
    <t>(родительская плата за содержание детей в школе-интернате)</t>
  </si>
  <si>
    <t>0400</t>
  </si>
  <si>
    <t>(родительская плата за содержание детей в летних оздоровител. лагерях)</t>
  </si>
  <si>
    <t>720</t>
  </si>
  <si>
    <t>0500</t>
  </si>
  <si>
    <t>(родительская плата ДХШ)</t>
  </si>
  <si>
    <t>722</t>
  </si>
  <si>
    <t>0600</t>
  </si>
  <si>
    <t>(родительская плата ДШИ № 2)</t>
  </si>
  <si>
    <t>727</t>
  </si>
  <si>
    <t>0700</t>
  </si>
  <si>
    <t>(родительская плата ДШИ)</t>
  </si>
  <si>
    <t>14</t>
  </si>
  <si>
    <t>ДОХОДЫ ОТ ПРОДАЖИ МАТЕРИАЛЬНЫХ И НЕМАТЕРИАЛЬНЫХ</t>
  </si>
  <si>
    <t>АКТИВОВ</t>
  </si>
  <si>
    <t>410</t>
  </si>
  <si>
    <t>Доходы бюджетов ГО от продажи квартир</t>
  </si>
  <si>
    <t>Доходы от реализации имущества</t>
  </si>
  <si>
    <t>033</t>
  </si>
  <si>
    <t>Доходы от реализации иного имущества (основные средства)</t>
  </si>
  <si>
    <t>440</t>
  </si>
  <si>
    <t>Доходы от реализации иного имущества (материальные запасы)</t>
  </si>
  <si>
    <t>15</t>
  </si>
  <si>
    <t>АДМИНИСТРАТИВНЫЕ  ПЛАТЕЖИ И  СБОРЫ</t>
  </si>
  <si>
    <t>Платежи, взимаемые организациями ГО за выполнение</t>
  </si>
  <si>
    <t>определенных функций</t>
  </si>
  <si>
    <t>16</t>
  </si>
  <si>
    <t>ШТРАФЫ, САНКЦИИ, ВОЗМЕЩЕНИЕ УЩЕРБА</t>
  </si>
  <si>
    <t>Денежные взыскания (штрафы) за нарушения законодательства о налогах</t>
  </si>
  <si>
    <t>Штрафы за нарушение законодательства по ст.116, 117, 118, п.1и 2 ст.120</t>
  </si>
  <si>
    <t xml:space="preserve"> ст.125, 126, 128, 129, 129.1, 132, 133,134, 135, 135.1 НК РФ</t>
  </si>
  <si>
    <t>Штрафы за административные правонарушения в области налогов и сборов,</t>
  </si>
  <si>
    <t>предусмотренные п.7 ст.366 НК</t>
  </si>
  <si>
    <t>Штрафы за административные правонарушения в области налогов</t>
  </si>
  <si>
    <t>и сборов, предусмотренные Кодексом об административных. правонарушениях</t>
  </si>
  <si>
    <t>Штрафы за нарушение законодательства о применении ККМ</t>
  </si>
  <si>
    <t>30</t>
  </si>
  <si>
    <t>Штрафы за административные правонарушения в области дорожного движения</t>
  </si>
  <si>
    <t>90</t>
  </si>
  <si>
    <t>Прочие поступления от денежных взысканий (штрафов)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</si>
  <si>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</si>
  <si>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</si>
  <si>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</si>
  <si>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</si>
  <si>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Собственные доходы</t>
  </si>
  <si>
    <t>в том числе:</t>
  </si>
  <si>
    <t>Возвратные суммы по Программе развития ЗАТО:</t>
  </si>
  <si>
    <t>2</t>
  </si>
  <si>
    <t>БЕЗВОЗМЕЗДНЫЕ ПОСТУПЛЕНИЯ</t>
  </si>
  <si>
    <t>151</t>
  </si>
  <si>
    <t>Дотации от других бюджетов бюджетной системы РФ</t>
  </si>
  <si>
    <t>Дотации бюджетам ГО на выравнивание уровня бюджетной обеспеченности</t>
  </si>
  <si>
    <t>Дотации бюджетам ЗАТО</t>
  </si>
  <si>
    <t>Субвенции от других бюджетов бюджетной системы РФ</t>
  </si>
  <si>
    <t>080</t>
  </si>
  <si>
    <t>Субвенции на оплату жилищно-коммунальных услуг отдельным категориям граждан</t>
  </si>
  <si>
    <t>093</t>
  </si>
  <si>
    <t xml:space="preserve">Субвенции бюджетам на осуществление полномочий по подготовке и </t>
  </si>
  <si>
    <t>проведению сельскохозяйственной переписи</t>
  </si>
  <si>
    <t>Субвенции на развитие социальной и инженерной инфраструктуры</t>
  </si>
  <si>
    <t xml:space="preserve">Субвенции для осуществления гос.полномочий по составлению </t>
  </si>
  <si>
    <t>списков кандидатов в присяжные заседатели федеральных судов</t>
  </si>
  <si>
    <t>202</t>
  </si>
  <si>
    <t>Субвенции на обеспечение мер социальной поддержки ветеранов</t>
  </si>
  <si>
    <t>222</t>
  </si>
  <si>
    <t>Субвенции по осуществлению расходов бюджета по выплате</t>
  </si>
  <si>
    <t>государственных пособий гражданам, имеющим детей</t>
  </si>
  <si>
    <t>253</t>
  </si>
  <si>
    <t xml:space="preserve">Субвенции на выплату инвалидам компенсаций страховки гражданской </t>
  </si>
  <si>
    <t>ответственности</t>
  </si>
  <si>
    <t>262</t>
  </si>
  <si>
    <t xml:space="preserve">Субвенции бюджетам городских округов на предоставление мер социальной </t>
  </si>
  <si>
    <t>поддержки реабилитированных лиц и лиц, признанных пострадавшими от политических</t>
  </si>
  <si>
    <t>репрессий</t>
  </si>
  <si>
    <t>332</t>
  </si>
  <si>
    <t xml:space="preserve">Субвенции бюджетам городских округов на ежемесячное денежное </t>
  </si>
  <si>
    <t>вознаграждение за классное руководство</t>
  </si>
  <si>
    <t>362</t>
  </si>
  <si>
    <t>Субвенции бюджетам городских округов на переселение граждан ЗАТО</t>
  </si>
  <si>
    <t>412</t>
  </si>
  <si>
    <t xml:space="preserve">Субвенции бюджетам городских округов на предоставление гражданам </t>
  </si>
  <si>
    <t>субсидий на оплату жилого помещения и коммунальных услуг</t>
  </si>
  <si>
    <t>422</t>
  </si>
  <si>
    <t xml:space="preserve">Субвенции на выплаты медицинскому персоналу фельдшерско-акушерских </t>
  </si>
  <si>
    <t xml:space="preserve">пунктов, врачам, фельдшерам и медицинским сестрам "Скорой медицин- </t>
  </si>
  <si>
    <t>ской помощи"</t>
  </si>
  <si>
    <t>930</t>
  </si>
  <si>
    <t>Прочие субвенции</t>
  </si>
  <si>
    <t>Субвенции на реализацию Закона края "О наделении полномочиями по решению</t>
  </si>
  <si>
    <t>вопросов социальной поддержки детей-сирот и детей без попечения родителей"</t>
  </si>
  <si>
    <t>Субвенции на финансирование гарантий прав граждан на получение образования</t>
  </si>
  <si>
    <t>в соответствии с Законом РФ "Об образовании"</t>
  </si>
  <si>
    <t>Субвенции на реализацию Закона края "О наделении полномочиями по обеспечению</t>
  </si>
  <si>
    <t>содержания в МДОУ детей без взимания родительской платы"</t>
  </si>
  <si>
    <t>питанием детей в МОУ без взимания родительской платы"</t>
  </si>
  <si>
    <t>детей 1 и 2 года жизни спец.молоч.продуктами детского питания"</t>
  </si>
  <si>
    <t>Субвенции на реализацию Закона края "О наделении полномочиями по испол-</t>
  </si>
  <si>
    <t>нению функций комиссий по делам несовершеннолетних и защите их прав"</t>
  </si>
  <si>
    <t>вопросов соц.поддержки граждан в трудной жизненной ситуации"</t>
  </si>
  <si>
    <t>0800</t>
  </si>
  <si>
    <t>Субвенции на доплату к пенсии по случаю потери кормильца детям военнослужащих</t>
  </si>
  <si>
    <t>в соответствии с Законом края "О защите прав ребенка"</t>
  </si>
  <si>
    <t>0900</t>
  </si>
  <si>
    <t>Субвенции на реализацию Закона края "О наделении полномочиями по организации</t>
  </si>
  <si>
    <t>деятельности органов управления системой соцзащиты населения"</t>
  </si>
  <si>
    <t>1000</t>
  </si>
  <si>
    <t>Субвенции на содержание учреждений социального обслуживания населения</t>
  </si>
  <si>
    <t>1100</t>
  </si>
  <si>
    <t>Субвенции на реализацию Закона края "О наделении полномочиями по социальной</t>
  </si>
  <si>
    <t>поддержке инвалидов"</t>
  </si>
  <si>
    <t>1200</t>
  </si>
  <si>
    <t>Субвенции на реализацию Закона края "О наделении полномочиями по предоставлению</t>
  </si>
  <si>
    <t>мер соцподдержки по оплате жилья и коммунальных услуг"</t>
  </si>
  <si>
    <t>1400</t>
  </si>
  <si>
    <t>Субвенции на выплату работникам федеральных, краевых госучреждений, госорганов,</t>
  </si>
  <si>
    <t>финансируемых из бюджета соответствующего уровня муниципальных учреждений</t>
  </si>
  <si>
    <t>1500</t>
  </si>
  <si>
    <t>Субвенции на реализацию мер соцподдержки Героев Советского Союза, Героев</t>
  </si>
  <si>
    <t>РФ, полных кавалеров ордена Славы, Героев Соцтруда, полных кавалеровм ордена</t>
  </si>
  <si>
    <t>Трудовой славы</t>
  </si>
  <si>
    <t>1600</t>
  </si>
  <si>
    <t>Субвенции на внедрение инновационных образовательных программ в государственных</t>
  </si>
  <si>
    <t>и муниципальных образовательных школах</t>
  </si>
  <si>
    <t xml:space="preserve">Средства бюджета городского округа, получаемые по взаимным расчетам, в том </t>
  </si>
  <si>
    <t>числе компенсации дополнительных расходов, возникших в результате решений,</t>
  </si>
  <si>
    <t>принятых органами государственной власти</t>
  </si>
  <si>
    <t>920</t>
  </si>
  <si>
    <t>Прочие субсидии</t>
  </si>
  <si>
    <t xml:space="preserve">Субсидии на частичное финансирование по повышению размера ОТ работникам </t>
  </si>
  <si>
    <t>бюджетной сферы</t>
  </si>
  <si>
    <t>Субсидии на развитие и поддержку малого предпринимательства в Красноярском</t>
  </si>
  <si>
    <t>крае на 2006-2007 годы</t>
  </si>
  <si>
    <t>3</t>
  </si>
  <si>
    <t xml:space="preserve">ДОХОДЫ ОТ ПРЕДПРИНИМАТЕЛЬСКОЙ И ИНОЙ </t>
  </si>
  <si>
    <t>ПРИНОСЯЩЕЙ ДОХОД ДЕЯТЕЛЬНОСТИ</t>
  </si>
  <si>
    <t>Рыночные продажи товаров и услуг</t>
  </si>
  <si>
    <t>Доходы от продажи услуг, оказываемых учреждениями ГО - УО</t>
  </si>
  <si>
    <t>712</t>
  </si>
  <si>
    <t>Доходы от продажи услуг, оказываемых учреждениями ГО - ДК</t>
  </si>
  <si>
    <t>713</t>
  </si>
  <si>
    <t>Доходы от продажи услуг, оказываемых учреждениями ГО - ДК Старт</t>
  </si>
  <si>
    <t>714</t>
  </si>
  <si>
    <t>Доходы от продажи услуг, оказываемых учреждениями ГО - Музей</t>
  </si>
  <si>
    <t>715</t>
  </si>
  <si>
    <t>Доходы от продажи услуг, оказываемых учреждениями ГО - Театр кукол</t>
  </si>
  <si>
    <t>716</t>
  </si>
  <si>
    <t>Доходы от продажи услуг, оказываемых учреждениями ГО - Театр оперетты</t>
  </si>
  <si>
    <t>717</t>
  </si>
  <si>
    <t>Доходы от продажи услуг, оказываемых учреждениями ГО - ЦГБ</t>
  </si>
  <si>
    <t>718</t>
  </si>
  <si>
    <t>Доходы от продажи услуг, оказываемых учреждениями ГО - ПКиО</t>
  </si>
  <si>
    <t>719</t>
  </si>
  <si>
    <t>Доходы от продажи услуг, оказываемых учреждениями ГО - ЦД</t>
  </si>
  <si>
    <t>Доходы от продажи услуг, оказываемых учреждениями ГО -ДХШ</t>
  </si>
  <si>
    <t>726</t>
  </si>
  <si>
    <t>Доходы от продажи услуг, оказываемых учреждениями ГО - ЦСО</t>
  </si>
  <si>
    <t>ИТОГО  ДОХОДОВ :</t>
  </si>
  <si>
    <t>от 23.11.2006 № 20-110Р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</si>
</sst>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00\ _р_._-;\-* #,##0.00000\ _р_._-;_-* &quot;-&quot;??\ _р_._-;_-@_-"/>
    <numFmt numFmtId="169" formatCode="_-* #,##0.0000\ _р_._-;\-* #,##0.0000\ _р_._-;_-* &quot;-&quot;??\ _р_._-;_-@_-"/>
  </numFmts>
  <fonts count="1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i/>
      <sz val="10"/>
      <name val="Times New Roman"/>
      <family val="1"/>
    </font>
    <font>
      <sz val="8"/>
      <name val="MS Sans Serif"/>
      <family val="0"/>
    </font>
    <font>
      <b/>
      <i/>
      <sz val="10"/>
      <color indexed="6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4" fillId="2" borderId="0" xfId="17" applyFont="1" applyFill="1" applyAlignment="1">
      <alignment horizontal="center"/>
      <protection/>
    </xf>
    <xf numFmtId="0" fontId="1" fillId="2" borderId="0" xfId="0" applyFont="1" applyFill="1" applyAlignment="1">
      <alignment horizontal="left"/>
    </xf>
    <xf numFmtId="0" fontId="6" fillId="2" borderId="0" xfId="17" applyFont="1" applyFill="1" applyAlignment="1">
      <alignment horizontal="center"/>
      <protection/>
    </xf>
    <xf numFmtId="0" fontId="4" fillId="2" borderId="1" xfId="17" applyFont="1" applyFill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2" borderId="2" xfId="17" applyFont="1" applyFill="1" applyBorder="1" applyAlignment="1">
      <alignment horizontal="center"/>
      <protection/>
    </xf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4" fillId="2" borderId="3" xfId="17" applyFont="1" applyFill="1" applyBorder="1" applyAlignment="1">
      <alignment horizontal="center"/>
      <protection/>
    </xf>
    <xf numFmtId="0" fontId="4" fillId="0" borderId="4" xfId="17" applyFont="1" applyBorder="1" applyAlignment="1">
      <alignment horizontal="center"/>
      <protection/>
    </xf>
    <xf numFmtId="0" fontId="4" fillId="2" borderId="4" xfId="17" applyFont="1" applyFill="1" applyBorder="1" applyAlignment="1">
      <alignment horizontal="center"/>
      <protection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3" xfId="17" applyFont="1" applyFill="1" applyBorder="1" applyAlignment="1">
      <alignment horizontal="center"/>
      <protection/>
    </xf>
    <xf numFmtId="0" fontId="7" fillId="2" borderId="4" xfId="17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/>
      <protection/>
    </xf>
    <xf numFmtId="0" fontId="7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7" fillId="3" borderId="6" xfId="17" applyFont="1" applyFill="1" applyBorder="1" applyAlignment="1">
      <alignment horizontal="center"/>
      <protection/>
    </xf>
    <xf numFmtId="164" fontId="1" fillId="0" borderId="5" xfId="19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2" xfId="17" applyFont="1" applyBorder="1" applyAlignment="1">
      <alignment horizontal="left"/>
      <protection/>
    </xf>
    <xf numFmtId="164" fontId="1" fillId="0" borderId="10" xfId="19" applyNumberFormat="1" applyFont="1" applyBorder="1" applyAlignment="1">
      <alignment/>
    </xf>
    <xf numFmtId="165" fontId="1" fillId="0" borderId="11" xfId="19" applyNumberFormat="1" applyFont="1" applyBorder="1" applyAlignment="1">
      <alignment/>
    </xf>
    <xf numFmtId="165" fontId="1" fillId="0" borderId="2" xfId="19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5" fontId="8" fillId="0" borderId="2" xfId="19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9" fillId="0" borderId="4" xfId="17" applyFont="1" applyBorder="1">
      <alignment/>
      <protection/>
    </xf>
    <xf numFmtId="164" fontId="1" fillId="0" borderId="0" xfId="19" applyNumberFormat="1" applyFont="1" applyBorder="1" applyAlignment="1">
      <alignment/>
    </xf>
    <xf numFmtId="164" fontId="1" fillId="0" borderId="12" xfId="19" applyNumberFormat="1" applyFont="1" applyBorder="1" applyAlignment="1">
      <alignment/>
    </xf>
    <xf numFmtId="164" fontId="1" fillId="0" borderId="4" xfId="19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8" fillId="0" borderId="4" xfId="19" applyNumberFormat="1" applyFont="1" applyBorder="1" applyAlignment="1">
      <alignment/>
    </xf>
    <xf numFmtId="0" fontId="1" fillId="0" borderId="4" xfId="17" applyFont="1" applyBorder="1">
      <alignment/>
      <protection/>
    </xf>
    <xf numFmtId="165" fontId="1" fillId="0" borderId="4" xfId="19" applyNumberFormat="1" applyFont="1" applyBorder="1" applyAlignment="1">
      <alignment/>
    </xf>
    <xf numFmtId="165" fontId="8" fillId="0" borderId="4" xfId="19" applyNumberFormat="1" applyFont="1" applyBorder="1" applyAlignment="1">
      <alignment/>
    </xf>
    <xf numFmtId="165" fontId="1" fillId="0" borderId="12" xfId="19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4" fillId="0" borderId="4" xfId="17" applyFont="1" applyBorder="1">
      <alignment/>
      <protection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6" fontId="1" fillId="0" borderId="12" xfId="19" applyNumberFormat="1" applyFont="1" applyBorder="1" applyAlignment="1">
      <alignment/>
    </xf>
    <xf numFmtId="166" fontId="1" fillId="0" borderId="4" xfId="19" applyNumberFormat="1" applyFont="1" applyBorder="1" applyAlignment="1">
      <alignment/>
    </xf>
    <xf numFmtId="166" fontId="8" fillId="0" borderId="4" xfId="19" applyNumberFormat="1" applyFont="1" applyBorder="1" applyAlignment="1">
      <alignment/>
    </xf>
    <xf numFmtId="0" fontId="1" fillId="0" borderId="4" xfId="17" applyFont="1" applyFill="1" applyBorder="1">
      <alignment/>
      <protection/>
    </xf>
    <xf numFmtId="164" fontId="1" fillId="0" borderId="7" xfId="19" applyNumberFormat="1" applyFont="1" applyFill="1" applyBorder="1" applyAlignment="1">
      <alignment/>
    </xf>
    <xf numFmtId="164" fontId="1" fillId="0" borderId="12" xfId="19" applyNumberFormat="1" applyFont="1" applyFill="1" applyBorder="1" applyAlignment="1">
      <alignment/>
    </xf>
    <xf numFmtId="164" fontId="1" fillId="0" borderId="4" xfId="19" applyNumberFormat="1" applyFont="1" applyFill="1" applyBorder="1" applyAlignment="1">
      <alignment/>
    </xf>
    <xf numFmtId="164" fontId="8" fillId="0" borderId="4" xfId="19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12" xfId="19" applyNumberFormat="1" applyFont="1" applyBorder="1" applyAlignment="1">
      <alignment/>
    </xf>
    <xf numFmtId="167" fontId="1" fillId="0" borderId="4" xfId="19" applyNumberFormat="1" applyFont="1" applyBorder="1" applyAlignment="1">
      <alignment/>
    </xf>
    <xf numFmtId="167" fontId="8" fillId="0" borderId="4" xfId="19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4" xfId="0" applyNumberFormat="1" applyFont="1" applyBorder="1" applyAlignment="1">
      <alignment/>
    </xf>
    <xf numFmtId="167" fontId="8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1" fillId="0" borderId="4" xfId="17" applyFont="1" applyBorder="1" applyAlignment="1">
      <alignment horizontal="left"/>
      <protection/>
    </xf>
    <xf numFmtId="0" fontId="1" fillId="0" borderId="3" xfId="0" applyFont="1" applyBorder="1" applyAlignment="1">
      <alignment horizontal="center"/>
    </xf>
    <xf numFmtId="0" fontId="7" fillId="3" borderId="8" xfId="17" applyFont="1" applyFill="1" applyBorder="1" applyAlignment="1">
      <alignment horizontal="center"/>
      <protection/>
    </xf>
    <xf numFmtId="165" fontId="1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0" fontId="1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0" borderId="4" xfId="19" applyNumberFormat="1" applyFont="1" applyBorder="1" applyAlignment="1">
      <alignment/>
    </xf>
    <xf numFmtId="166" fontId="1" fillId="0" borderId="4" xfId="0" applyNumberFormat="1" applyFont="1" applyFill="1" applyBorder="1" applyAlignment="1">
      <alignment/>
    </xf>
    <xf numFmtId="167" fontId="8" fillId="0" borderId="4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169" fontId="8" fillId="0" borderId="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6" fontId="1" fillId="4" borderId="4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4" xfId="17" applyFont="1" applyBorder="1">
      <alignment/>
      <protection/>
    </xf>
    <xf numFmtId="165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7" fontId="1" fillId="0" borderId="9" xfId="0" applyNumberFormat="1" applyFont="1" applyFill="1" applyBorder="1" applyAlignment="1">
      <alignment/>
    </xf>
    <xf numFmtId="168" fontId="8" fillId="0" borderId="9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1" fillId="2" borderId="0" xfId="17" applyFont="1" applyFill="1">
      <alignment/>
      <protection/>
    </xf>
    <xf numFmtId="0" fontId="4" fillId="2" borderId="0" xfId="17" applyFont="1" applyFill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5"/>
  <sheetViews>
    <sheetView tabSelected="1" zoomScale="75" zoomScaleNormal="75" workbookViewId="0" topLeftCell="A1">
      <selection activeCell="Q3" sqref="Q3"/>
    </sheetView>
  </sheetViews>
  <sheetFormatPr defaultColWidth="9.00390625" defaultRowHeight="12.75"/>
  <cols>
    <col min="1" max="1" width="5.25390625" style="61" customWidth="1"/>
    <col min="2" max="2" width="3.25390625" style="130" customWidth="1"/>
    <col min="3" max="5" width="2.25390625" style="130" customWidth="1"/>
    <col min="6" max="6" width="4.125" style="130" customWidth="1"/>
    <col min="7" max="7" width="3.25390625" style="130" customWidth="1"/>
    <col min="8" max="8" width="4.125" style="130" customWidth="1"/>
    <col min="9" max="9" width="3.625" style="130" customWidth="1"/>
    <col min="10" max="10" width="73.625" style="6" customWidth="1"/>
    <col min="11" max="11" width="1.00390625" style="6" hidden="1" customWidth="1"/>
    <col min="12" max="12" width="15.00390625" style="6" hidden="1" customWidth="1"/>
    <col min="13" max="13" width="11.75390625" style="61" hidden="1" customWidth="1"/>
    <col min="14" max="14" width="16.00390625" style="6" hidden="1" customWidth="1"/>
    <col min="15" max="15" width="11.25390625" style="62" hidden="1" customWidth="1"/>
    <col min="16" max="16" width="9.125" style="6" hidden="1" customWidth="1"/>
    <col min="17" max="17" width="22.625" style="6" customWidth="1"/>
    <col min="18" max="16384" width="9.125" style="6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1"/>
      <c r="N1" s="4" t="s">
        <v>0</v>
      </c>
      <c r="O1" s="5"/>
      <c r="P1" s="3"/>
      <c r="Q1" s="4" t="s">
        <v>1</v>
      </c>
      <c r="R1" s="5"/>
    </row>
    <row r="2" spans="1:18" ht="12.75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1"/>
      <c r="N2" s="7" t="s">
        <v>2</v>
      </c>
      <c r="O2" s="5"/>
      <c r="P2" s="3"/>
      <c r="Q2" s="7" t="s">
        <v>2</v>
      </c>
      <c r="R2" s="5"/>
    </row>
    <row r="3" spans="1:18" ht="13.5" customHeight="1">
      <c r="A3" s="1"/>
      <c r="B3" s="2"/>
      <c r="C3" s="2"/>
      <c r="D3" s="2"/>
      <c r="E3" s="2"/>
      <c r="F3" s="2"/>
      <c r="G3" s="2"/>
      <c r="H3" s="2"/>
      <c r="I3" s="2"/>
      <c r="J3" s="8" t="s">
        <v>3</v>
      </c>
      <c r="K3" s="3"/>
      <c r="L3" s="3"/>
      <c r="M3" s="1"/>
      <c r="N3" s="4" t="s">
        <v>4</v>
      </c>
      <c r="O3" s="5"/>
      <c r="P3" s="3"/>
      <c r="Q3" s="4" t="s">
        <v>293</v>
      </c>
      <c r="R3" s="5"/>
    </row>
    <row r="4" spans="1:18" ht="13.5" customHeight="1">
      <c r="A4" s="1"/>
      <c r="B4" s="2"/>
      <c r="C4" s="2"/>
      <c r="D4" s="2"/>
      <c r="E4" s="2"/>
      <c r="F4" s="2"/>
      <c r="G4" s="2"/>
      <c r="H4" s="2"/>
      <c r="I4" s="2"/>
      <c r="J4" s="8" t="s">
        <v>5</v>
      </c>
      <c r="K4" s="3"/>
      <c r="L4" s="9"/>
      <c r="M4" s="1"/>
      <c r="N4" s="4" t="s">
        <v>6</v>
      </c>
      <c r="O4" s="5"/>
      <c r="P4" s="3"/>
      <c r="Q4" s="4" t="s">
        <v>6</v>
      </c>
      <c r="R4" s="5"/>
    </row>
    <row r="5" spans="1:18" ht="13.5" customHeight="1">
      <c r="A5" s="1"/>
      <c r="B5" s="2"/>
      <c r="C5" s="2"/>
      <c r="D5" s="2"/>
      <c r="E5" s="2"/>
      <c r="F5" s="2"/>
      <c r="G5" s="2"/>
      <c r="H5" s="2"/>
      <c r="I5" s="2"/>
      <c r="J5" s="8" t="s">
        <v>7</v>
      </c>
      <c r="K5" s="3"/>
      <c r="L5" s="3"/>
      <c r="M5" s="1"/>
      <c r="N5" s="4" t="s">
        <v>2</v>
      </c>
      <c r="O5" s="5"/>
      <c r="P5" s="3"/>
      <c r="Q5" s="4" t="s">
        <v>2</v>
      </c>
      <c r="R5" s="5"/>
    </row>
    <row r="6" spans="1:18" ht="13.5" customHeight="1">
      <c r="A6" s="1"/>
      <c r="B6" s="2"/>
      <c r="C6" s="2"/>
      <c r="D6" s="2"/>
      <c r="E6" s="2"/>
      <c r="F6" s="2"/>
      <c r="G6" s="2"/>
      <c r="H6" s="2"/>
      <c r="I6" s="2"/>
      <c r="J6" s="10"/>
      <c r="K6" s="3"/>
      <c r="L6" s="3"/>
      <c r="M6" s="1"/>
      <c r="N6" s="4" t="s">
        <v>8</v>
      </c>
      <c r="O6" s="5"/>
      <c r="P6" s="3"/>
      <c r="Q6" s="4" t="s">
        <v>8</v>
      </c>
      <c r="R6" s="5"/>
    </row>
    <row r="7" spans="1:18" ht="13.5" customHeight="1" thickBot="1">
      <c r="A7" s="1"/>
      <c r="B7" s="2"/>
      <c r="C7" s="2"/>
      <c r="D7" s="2"/>
      <c r="E7" s="2"/>
      <c r="F7" s="2"/>
      <c r="G7" s="2"/>
      <c r="H7" s="2"/>
      <c r="I7" s="2"/>
      <c r="J7" s="8"/>
      <c r="K7" s="3"/>
      <c r="L7" s="3"/>
      <c r="M7" s="1"/>
      <c r="N7" s="3"/>
      <c r="O7" s="5"/>
      <c r="P7" s="3"/>
      <c r="Q7" s="3"/>
      <c r="R7" s="3"/>
    </row>
    <row r="8" spans="1:18" ht="13.5" customHeight="1" thickBot="1">
      <c r="A8" s="131" t="s">
        <v>9</v>
      </c>
      <c r="B8" s="134" t="s">
        <v>10</v>
      </c>
      <c r="C8" s="135"/>
      <c r="D8" s="135"/>
      <c r="E8" s="135"/>
      <c r="F8" s="135"/>
      <c r="G8" s="135"/>
      <c r="H8" s="135"/>
      <c r="I8" s="136"/>
      <c r="J8" s="11"/>
      <c r="K8" s="12" t="s">
        <v>11</v>
      </c>
      <c r="L8" s="13"/>
      <c r="M8" s="14"/>
      <c r="N8" s="14"/>
      <c r="O8" s="15"/>
      <c r="P8" s="14"/>
      <c r="Q8" s="14"/>
      <c r="R8" s="3"/>
    </row>
    <row r="9" spans="1:18" ht="13.5" customHeight="1">
      <c r="A9" s="132"/>
      <c r="B9" s="137" t="s">
        <v>12</v>
      </c>
      <c r="C9" s="139" t="s">
        <v>13</v>
      </c>
      <c r="D9" s="139" t="s">
        <v>14</v>
      </c>
      <c r="E9" s="139" t="s">
        <v>15</v>
      </c>
      <c r="F9" s="139" t="s">
        <v>16</v>
      </c>
      <c r="G9" s="139" t="s">
        <v>17</v>
      </c>
      <c r="H9" s="139" t="s">
        <v>18</v>
      </c>
      <c r="I9" s="141" t="s">
        <v>19</v>
      </c>
      <c r="J9" s="16"/>
      <c r="K9" s="17"/>
      <c r="L9" s="18"/>
      <c r="M9" s="19"/>
      <c r="N9" s="19"/>
      <c r="O9" s="20"/>
      <c r="P9" s="19"/>
      <c r="Q9" s="19"/>
      <c r="R9" s="3"/>
    </row>
    <row r="10" spans="1:18" ht="13.5" customHeight="1">
      <c r="A10" s="132"/>
      <c r="B10" s="138"/>
      <c r="C10" s="140"/>
      <c r="D10" s="140"/>
      <c r="E10" s="140"/>
      <c r="F10" s="140"/>
      <c r="G10" s="140"/>
      <c r="H10" s="140"/>
      <c r="I10" s="142"/>
      <c r="J10" s="16"/>
      <c r="K10" s="17"/>
      <c r="L10" s="18"/>
      <c r="M10" s="19"/>
      <c r="N10" s="19"/>
      <c r="O10" s="20"/>
      <c r="P10" s="19"/>
      <c r="Q10" s="19"/>
      <c r="R10" s="3"/>
    </row>
    <row r="11" spans="1:18" ht="13.5" customHeight="1">
      <c r="A11" s="132"/>
      <c r="B11" s="138"/>
      <c r="C11" s="140"/>
      <c r="D11" s="140"/>
      <c r="E11" s="140"/>
      <c r="F11" s="140"/>
      <c r="G11" s="140"/>
      <c r="H11" s="140"/>
      <c r="I11" s="142"/>
      <c r="J11" s="21" t="s">
        <v>20</v>
      </c>
      <c r="K11" s="17"/>
      <c r="L11" s="18"/>
      <c r="M11" s="19"/>
      <c r="N11" s="19"/>
      <c r="O11" s="20"/>
      <c r="P11" s="19"/>
      <c r="Q11" s="19"/>
      <c r="R11" s="3"/>
    </row>
    <row r="12" spans="1:18" ht="13.5" customHeight="1">
      <c r="A12" s="132"/>
      <c r="B12" s="138"/>
      <c r="C12" s="140"/>
      <c r="D12" s="140"/>
      <c r="E12" s="140"/>
      <c r="F12" s="140"/>
      <c r="G12" s="140"/>
      <c r="H12" s="140"/>
      <c r="I12" s="142"/>
      <c r="J12" s="21" t="s">
        <v>21</v>
      </c>
      <c r="K12" s="17"/>
      <c r="L12" s="22" t="s">
        <v>11</v>
      </c>
      <c r="M12" s="19" t="s">
        <v>22</v>
      </c>
      <c r="N12" s="19" t="s">
        <v>11</v>
      </c>
      <c r="O12" s="20" t="s">
        <v>22</v>
      </c>
      <c r="P12" s="19" t="s">
        <v>23</v>
      </c>
      <c r="Q12" s="19" t="s">
        <v>11</v>
      </c>
      <c r="R12" s="3"/>
    </row>
    <row r="13" spans="1:18" ht="13.5" customHeight="1">
      <c r="A13" s="132"/>
      <c r="B13" s="138"/>
      <c r="C13" s="140"/>
      <c r="D13" s="140"/>
      <c r="E13" s="140"/>
      <c r="F13" s="140"/>
      <c r="G13" s="140"/>
      <c r="H13" s="140"/>
      <c r="I13" s="142"/>
      <c r="J13" s="21" t="s">
        <v>24</v>
      </c>
      <c r="K13" s="17"/>
      <c r="L13" s="22" t="s">
        <v>25</v>
      </c>
      <c r="M13" s="19" t="s">
        <v>26</v>
      </c>
      <c r="N13" s="19" t="s">
        <v>7</v>
      </c>
      <c r="O13" s="20" t="s">
        <v>26</v>
      </c>
      <c r="P13" s="19" t="s">
        <v>27</v>
      </c>
      <c r="Q13" s="19" t="s">
        <v>7</v>
      </c>
      <c r="R13" s="3"/>
    </row>
    <row r="14" spans="1:18" ht="13.5" customHeight="1">
      <c r="A14" s="132"/>
      <c r="B14" s="138"/>
      <c r="C14" s="140"/>
      <c r="D14" s="140"/>
      <c r="E14" s="140"/>
      <c r="F14" s="140"/>
      <c r="G14" s="140"/>
      <c r="H14" s="140"/>
      <c r="I14" s="142"/>
      <c r="J14" s="16"/>
      <c r="K14" s="17"/>
      <c r="L14" s="18"/>
      <c r="M14" s="19" t="s">
        <v>28</v>
      </c>
      <c r="N14" s="19" t="s">
        <v>29</v>
      </c>
      <c r="O14" s="20" t="s">
        <v>28</v>
      </c>
      <c r="P14" s="19" t="s">
        <v>30</v>
      </c>
      <c r="Q14" s="19"/>
      <c r="R14" s="3"/>
    </row>
    <row r="15" spans="1:18" ht="13.5" customHeight="1">
      <c r="A15" s="132"/>
      <c r="B15" s="138"/>
      <c r="C15" s="140"/>
      <c r="D15" s="140"/>
      <c r="E15" s="140"/>
      <c r="F15" s="140"/>
      <c r="G15" s="140"/>
      <c r="H15" s="140"/>
      <c r="I15" s="142"/>
      <c r="J15" s="16"/>
      <c r="K15" s="17"/>
      <c r="L15" s="18"/>
      <c r="M15" s="19"/>
      <c r="N15" s="19"/>
      <c r="O15" s="20"/>
      <c r="P15" s="19"/>
      <c r="Q15" s="19"/>
      <c r="R15" s="3"/>
    </row>
    <row r="16" spans="1:18" ht="13.5" customHeight="1">
      <c r="A16" s="132"/>
      <c r="B16" s="138"/>
      <c r="C16" s="140"/>
      <c r="D16" s="140"/>
      <c r="E16" s="140"/>
      <c r="F16" s="140"/>
      <c r="G16" s="140"/>
      <c r="H16" s="140"/>
      <c r="I16" s="142"/>
      <c r="J16" s="16"/>
      <c r="K16" s="17"/>
      <c r="L16" s="18"/>
      <c r="M16" s="19"/>
      <c r="N16" s="19"/>
      <c r="O16" s="20"/>
      <c r="P16" s="19"/>
      <c r="Q16" s="19"/>
      <c r="R16" s="3"/>
    </row>
    <row r="17" spans="1:18" ht="35.25" customHeight="1" thickBot="1">
      <c r="A17" s="133"/>
      <c r="B17" s="138"/>
      <c r="C17" s="140"/>
      <c r="D17" s="140"/>
      <c r="E17" s="140"/>
      <c r="F17" s="140"/>
      <c r="G17" s="140"/>
      <c r="H17" s="140"/>
      <c r="I17" s="142"/>
      <c r="J17" s="23"/>
      <c r="K17" s="24" t="s">
        <v>31</v>
      </c>
      <c r="L17" s="25"/>
      <c r="M17" s="26"/>
      <c r="N17" s="26"/>
      <c r="O17" s="27"/>
      <c r="P17" s="26"/>
      <c r="Q17" s="26"/>
      <c r="R17" s="3"/>
    </row>
    <row r="18" spans="1:18" ht="13.5" customHeight="1" thickBot="1">
      <c r="A18" s="28">
        <v>1</v>
      </c>
      <c r="B18" s="29" t="s">
        <v>32</v>
      </c>
      <c r="C18" s="30" t="s">
        <v>33</v>
      </c>
      <c r="D18" s="30" t="s">
        <v>34</v>
      </c>
      <c r="E18" s="30" t="s">
        <v>34</v>
      </c>
      <c r="F18" s="30" t="s">
        <v>32</v>
      </c>
      <c r="G18" s="30" t="s">
        <v>34</v>
      </c>
      <c r="H18" s="30" t="s">
        <v>35</v>
      </c>
      <c r="I18" s="31" t="s">
        <v>32</v>
      </c>
      <c r="J18" s="32" t="s">
        <v>36</v>
      </c>
      <c r="K18" s="33" t="e">
        <f>SUM(K19+K32+K33+K37+#REF!+K40+K41+K49+K59+K73+#REF!+K91+K97+K100+K112+#REF!+#REF!+K186+#REF!)</f>
        <v>#REF!</v>
      </c>
      <c r="L18" s="33"/>
      <c r="M18" s="34"/>
      <c r="N18" s="33"/>
      <c r="O18" s="35"/>
      <c r="P18" s="36"/>
      <c r="Q18" s="37"/>
      <c r="R18" s="3"/>
    </row>
    <row r="19" spans="1:18" ht="13.5" customHeight="1">
      <c r="A19" s="38">
        <f>A18+1</f>
        <v>2</v>
      </c>
      <c r="B19" s="39" t="s">
        <v>37</v>
      </c>
      <c r="C19" s="40" t="s">
        <v>33</v>
      </c>
      <c r="D19" s="40" t="s">
        <v>38</v>
      </c>
      <c r="E19" s="40" t="s">
        <v>34</v>
      </c>
      <c r="F19" s="40" t="s">
        <v>32</v>
      </c>
      <c r="G19" s="40" t="s">
        <v>34</v>
      </c>
      <c r="H19" s="40" t="s">
        <v>35</v>
      </c>
      <c r="I19" s="41" t="s">
        <v>32</v>
      </c>
      <c r="J19" s="42" t="s">
        <v>39</v>
      </c>
      <c r="K19" s="43">
        <f>SUM(K20+K22)</f>
        <v>589638</v>
      </c>
      <c r="L19" s="44">
        <f>SUM(L20+L22)</f>
        <v>322950.12</v>
      </c>
      <c r="M19" s="6"/>
      <c r="N19" s="45">
        <f>SUM(N20+N22)</f>
        <v>322150.12</v>
      </c>
      <c r="O19" s="46"/>
      <c r="P19" s="3"/>
      <c r="Q19" s="47">
        <f>SUM(Q20+Q22)</f>
        <v>322150.12</v>
      </c>
      <c r="R19" s="3"/>
    </row>
    <row r="20" spans="1:18" ht="13.5" customHeight="1">
      <c r="A20" s="38">
        <f>A19+1</f>
        <v>3</v>
      </c>
      <c r="B20" s="48" t="s">
        <v>37</v>
      </c>
      <c r="C20" s="49" t="s">
        <v>33</v>
      </c>
      <c r="D20" s="49" t="s">
        <v>38</v>
      </c>
      <c r="E20" s="49" t="s">
        <v>38</v>
      </c>
      <c r="F20" s="49" t="s">
        <v>32</v>
      </c>
      <c r="G20" s="49" t="s">
        <v>34</v>
      </c>
      <c r="H20" s="49" t="s">
        <v>35</v>
      </c>
      <c r="I20" s="50" t="s">
        <v>40</v>
      </c>
      <c r="J20" s="51" t="s">
        <v>41</v>
      </c>
      <c r="K20" s="52">
        <f>SUM(K21:K21)</f>
        <v>116650</v>
      </c>
      <c r="L20" s="53">
        <f>SUM(L21:L21)</f>
        <v>28000</v>
      </c>
      <c r="M20" s="6"/>
      <c r="N20" s="54">
        <f>SUM(N21:N21)</f>
        <v>28000</v>
      </c>
      <c r="O20" s="55"/>
      <c r="P20" s="3"/>
      <c r="Q20" s="56">
        <f>SUM(Q21:Q21)</f>
        <v>28000</v>
      </c>
      <c r="R20" s="3"/>
    </row>
    <row r="21" spans="1:18" ht="13.5" customHeight="1">
      <c r="A21" s="38">
        <f aca="true" t="shared" si="0" ref="A21:A88">A20+1</f>
        <v>4</v>
      </c>
      <c r="B21" s="48" t="s">
        <v>37</v>
      </c>
      <c r="C21" s="49" t="s">
        <v>33</v>
      </c>
      <c r="D21" s="49" t="s">
        <v>38</v>
      </c>
      <c r="E21" s="49" t="s">
        <v>38</v>
      </c>
      <c r="F21" s="49" t="s">
        <v>42</v>
      </c>
      <c r="G21" s="49" t="s">
        <v>43</v>
      </c>
      <c r="H21" s="49" t="s">
        <v>35</v>
      </c>
      <c r="I21" s="50" t="s">
        <v>40</v>
      </c>
      <c r="J21" s="57" t="s">
        <v>41</v>
      </c>
      <c r="K21" s="52">
        <v>116650</v>
      </c>
      <c r="L21" s="53">
        <v>28000</v>
      </c>
      <c r="M21" s="53"/>
      <c r="N21" s="58">
        <f>SUM(L21:M21)</f>
        <v>28000</v>
      </c>
      <c r="O21" s="55"/>
      <c r="P21" s="3"/>
      <c r="Q21" s="59">
        <v>28000</v>
      </c>
      <c r="R21" s="3"/>
    </row>
    <row r="22" spans="1:18" ht="13.5" customHeight="1">
      <c r="A22" s="38">
        <f t="shared" si="0"/>
        <v>5</v>
      </c>
      <c r="B22" s="48" t="s">
        <v>37</v>
      </c>
      <c r="C22" s="49" t="s">
        <v>33</v>
      </c>
      <c r="D22" s="49" t="s">
        <v>38</v>
      </c>
      <c r="E22" s="49" t="s">
        <v>43</v>
      </c>
      <c r="F22" s="49" t="s">
        <v>32</v>
      </c>
      <c r="G22" s="49" t="s">
        <v>38</v>
      </c>
      <c r="H22" s="49" t="s">
        <v>35</v>
      </c>
      <c r="I22" s="50" t="s">
        <v>40</v>
      </c>
      <c r="J22" s="51" t="s">
        <v>44</v>
      </c>
      <c r="K22" s="52">
        <f>SUM(K23:K29)</f>
        <v>472988</v>
      </c>
      <c r="L22" s="60">
        <f>SUM(L23+L24+L29)</f>
        <v>294950.12</v>
      </c>
      <c r="M22" s="6"/>
      <c r="N22" s="58">
        <f>SUM(N23+N24+N29)</f>
        <v>294150.12</v>
      </c>
      <c r="O22" s="55"/>
      <c r="P22" s="3"/>
      <c r="Q22" s="59">
        <f>SUM(Q23+Q24+Q29)</f>
        <v>294150.12</v>
      </c>
      <c r="R22" s="3"/>
    </row>
    <row r="23" spans="1:18" ht="13.5" customHeight="1">
      <c r="A23" s="38">
        <f t="shared" si="0"/>
        <v>6</v>
      </c>
      <c r="B23" s="48" t="s">
        <v>37</v>
      </c>
      <c r="C23" s="49" t="s">
        <v>33</v>
      </c>
      <c r="D23" s="49" t="s">
        <v>38</v>
      </c>
      <c r="E23" s="49" t="s">
        <v>43</v>
      </c>
      <c r="F23" s="49" t="s">
        <v>45</v>
      </c>
      <c r="G23" s="49" t="s">
        <v>38</v>
      </c>
      <c r="H23" s="49" t="s">
        <v>35</v>
      </c>
      <c r="I23" s="50" t="s">
        <v>40</v>
      </c>
      <c r="J23" s="57" t="s">
        <v>46</v>
      </c>
      <c r="K23" s="52">
        <v>2000</v>
      </c>
      <c r="L23" s="53">
        <v>1700</v>
      </c>
      <c r="N23" s="58">
        <f>SUM(L23:M23)</f>
        <v>1700</v>
      </c>
      <c r="O23" s="55"/>
      <c r="P23" s="3"/>
      <c r="Q23" s="59">
        <v>1700</v>
      </c>
      <c r="R23" s="3"/>
    </row>
    <row r="24" spans="1:18" ht="13.5" customHeight="1">
      <c r="A24" s="38">
        <f t="shared" si="0"/>
        <v>7</v>
      </c>
      <c r="B24" s="48" t="s">
        <v>37</v>
      </c>
      <c r="C24" s="49" t="s">
        <v>33</v>
      </c>
      <c r="D24" s="49" t="s">
        <v>38</v>
      </c>
      <c r="E24" s="49" t="s">
        <v>43</v>
      </c>
      <c r="F24" s="49" t="s">
        <v>47</v>
      </c>
      <c r="G24" s="49" t="s">
        <v>38</v>
      </c>
      <c r="H24" s="49" t="s">
        <v>35</v>
      </c>
      <c r="I24" s="50" t="s">
        <v>40</v>
      </c>
      <c r="J24" s="57" t="s">
        <v>48</v>
      </c>
      <c r="K24" s="52">
        <v>470728</v>
      </c>
      <c r="L24" s="60">
        <f>SUM(L25:L27)</f>
        <v>293120.12</v>
      </c>
      <c r="M24" s="6"/>
      <c r="N24" s="58">
        <f>SUM(N25:N28)</f>
        <v>292320.12</v>
      </c>
      <c r="O24" s="55"/>
      <c r="P24" s="3"/>
      <c r="Q24" s="59">
        <f>SUM(Q25:Q28)</f>
        <v>292320.12</v>
      </c>
      <c r="R24" s="3"/>
    </row>
    <row r="25" spans="1:18" ht="13.5" customHeight="1">
      <c r="A25" s="38">
        <f t="shared" si="0"/>
        <v>8</v>
      </c>
      <c r="B25" s="48" t="s">
        <v>37</v>
      </c>
      <c r="C25" s="49" t="s">
        <v>33</v>
      </c>
      <c r="D25" s="49" t="s">
        <v>38</v>
      </c>
      <c r="E25" s="49" t="s">
        <v>43</v>
      </c>
      <c r="F25" s="49" t="s">
        <v>49</v>
      </c>
      <c r="G25" s="49" t="s">
        <v>38</v>
      </c>
      <c r="H25" s="49" t="s">
        <v>35</v>
      </c>
      <c r="I25" s="50" t="s">
        <v>40</v>
      </c>
      <c r="J25" s="57" t="s">
        <v>50</v>
      </c>
      <c r="K25" s="52"/>
      <c r="L25" s="60">
        <v>291440.12</v>
      </c>
      <c r="M25" s="62">
        <v>-800</v>
      </c>
      <c r="N25" s="58"/>
      <c r="O25" s="55"/>
      <c r="P25" s="3"/>
      <c r="Q25" s="59"/>
      <c r="R25" s="3"/>
    </row>
    <row r="26" spans="1:18" ht="13.5" customHeight="1">
      <c r="A26" s="38">
        <f t="shared" si="0"/>
        <v>9</v>
      </c>
      <c r="B26" s="48"/>
      <c r="C26" s="49"/>
      <c r="D26" s="49"/>
      <c r="E26" s="49"/>
      <c r="F26" s="49"/>
      <c r="G26" s="49"/>
      <c r="H26" s="49"/>
      <c r="I26" s="50"/>
      <c r="J26" s="57" t="s">
        <v>51</v>
      </c>
      <c r="K26" s="52"/>
      <c r="L26" s="60"/>
      <c r="M26" s="62"/>
      <c r="N26" s="58">
        <v>290640.12</v>
      </c>
      <c r="O26" s="55"/>
      <c r="P26" s="3"/>
      <c r="Q26" s="59">
        <v>290640.12</v>
      </c>
      <c r="R26" s="3"/>
    </row>
    <row r="27" spans="1:18" ht="13.5" customHeight="1">
      <c r="A27" s="38">
        <f t="shared" si="0"/>
        <v>10</v>
      </c>
      <c r="B27" s="48" t="s">
        <v>37</v>
      </c>
      <c r="C27" s="49" t="s">
        <v>33</v>
      </c>
      <c r="D27" s="49" t="s">
        <v>38</v>
      </c>
      <c r="E27" s="49" t="s">
        <v>43</v>
      </c>
      <c r="F27" s="49" t="s">
        <v>52</v>
      </c>
      <c r="G27" s="49" t="s">
        <v>38</v>
      </c>
      <c r="H27" s="49" t="s">
        <v>35</v>
      </c>
      <c r="I27" s="50" t="s">
        <v>40</v>
      </c>
      <c r="J27" s="57" t="s">
        <v>53</v>
      </c>
      <c r="K27" s="52"/>
      <c r="L27" s="53">
        <v>1680</v>
      </c>
      <c r="M27" s="62"/>
      <c r="N27" s="58"/>
      <c r="O27" s="55"/>
      <c r="P27" s="3"/>
      <c r="Q27" s="59"/>
      <c r="R27" s="3"/>
    </row>
    <row r="28" spans="1:18" ht="13.5" customHeight="1">
      <c r="A28" s="38">
        <f t="shared" si="0"/>
        <v>11</v>
      </c>
      <c r="B28" s="48"/>
      <c r="C28" s="49"/>
      <c r="D28" s="49"/>
      <c r="E28" s="49"/>
      <c r="F28" s="49"/>
      <c r="G28" s="49"/>
      <c r="H28" s="49"/>
      <c r="I28" s="50"/>
      <c r="J28" s="57" t="s">
        <v>54</v>
      </c>
      <c r="K28" s="52"/>
      <c r="L28" s="53"/>
      <c r="M28" s="62"/>
      <c r="N28" s="58">
        <v>1680</v>
      </c>
      <c r="O28" s="55"/>
      <c r="P28" s="3"/>
      <c r="Q28" s="59">
        <v>1680</v>
      </c>
      <c r="R28" s="3"/>
    </row>
    <row r="29" spans="1:18" ht="13.5" customHeight="1">
      <c r="A29" s="38">
        <f t="shared" si="0"/>
        <v>12</v>
      </c>
      <c r="B29" s="48" t="s">
        <v>37</v>
      </c>
      <c r="C29" s="49" t="s">
        <v>33</v>
      </c>
      <c r="D29" s="49" t="s">
        <v>38</v>
      </c>
      <c r="E29" s="49" t="s">
        <v>43</v>
      </c>
      <c r="F29" s="49" t="s">
        <v>55</v>
      </c>
      <c r="G29" s="49" t="s">
        <v>38</v>
      </c>
      <c r="H29" s="49" t="s">
        <v>35</v>
      </c>
      <c r="I29" s="50" t="s">
        <v>40</v>
      </c>
      <c r="J29" s="57" t="s">
        <v>56</v>
      </c>
      <c r="K29" s="52">
        <v>260</v>
      </c>
      <c r="L29" s="53">
        <v>130</v>
      </c>
      <c r="M29" s="6" t="s">
        <v>57</v>
      </c>
      <c r="N29" s="54">
        <v>130</v>
      </c>
      <c r="O29" s="55"/>
      <c r="P29" s="3"/>
      <c r="Q29" s="56">
        <v>130</v>
      </c>
      <c r="R29" s="3"/>
    </row>
    <row r="30" spans="1:18" ht="13.5" customHeight="1">
      <c r="A30" s="38">
        <f t="shared" si="0"/>
        <v>13</v>
      </c>
      <c r="B30" s="48" t="s">
        <v>32</v>
      </c>
      <c r="C30" s="49" t="s">
        <v>33</v>
      </c>
      <c r="D30" s="49" t="s">
        <v>58</v>
      </c>
      <c r="E30" s="49" t="s">
        <v>34</v>
      </c>
      <c r="F30" s="49" t="s">
        <v>32</v>
      </c>
      <c r="G30" s="49" t="s">
        <v>34</v>
      </c>
      <c r="H30" s="49" t="s">
        <v>35</v>
      </c>
      <c r="I30" s="50" t="s">
        <v>32</v>
      </c>
      <c r="J30" s="63" t="s">
        <v>59</v>
      </c>
      <c r="K30" s="52"/>
      <c r="L30" s="53"/>
      <c r="M30" s="6"/>
      <c r="N30" s="54"/>
      <c r="O30" s="55"/>
      <c r="P30" s="3"/>
      <c r="Q30" s="56"/>
      <c r="R30" s="3"/>
    </row>
    <row r="31" spans="1:18" ht="13.5" customHeight="1">
      <c r="A31" s="38">
        <f t="shared" si="0"/>
        <v>14</v>
      </c>
      <c r="B31" s="64"/>
      <c r="C31" s="65"/>
      <c r="D31" s="65"/>
      <c r="E31" s="65"/>
      <c r="F31" s="65"/>
      <c r="G31" s="65"/>
      <c r="H31" s="65"/>
      <c r="I31" s="66"/>
      <c r="J31" s="63" t="s">
        <v>60</v>
      </c>
      <c r="K31" s="52"/>
      <c r="L31" s="53">
        <f>SUM(L32)</f>
        <v>0</v>
      </c>
      <c r="M31" s="6"/>
      <c r="N31" s="54">
        <f>SUM(N32)</f>
        <v>0</v>
      </c>
      <c r="O31" s="55"/>
      <c r="P31" s="3"/>
      <c r="Q31" s="56">
        <f>SUM(Q32)</f>
        <v>0</v>
      </c>
      <c r="R31" s="3"/>
    </row>
    <row r="32" spans="1:18" ht="13.5" customHeight="1">
      <c r="A32" s="38">
        <f t="shared" si="0"/>
        <v>15</v>
      </c>
      <c r="B32" s="48" t="s">
        <v>32</v>
      </c>
      <c r="C32" s="49" t="s">
        <v>33</v>
      </c>
      <c r="D32" s="49" t="s">
        <v>58</v>
      </c>
      <c r="E32" s="49" t="s">
        <v>43</v>
      </c>
      <c r="F32" s="49" t="s">
        <v>32</v>
      </c>
      <c r="G32" s="49" t="s">
        <v>38</v>
      </c>
      <c r="H32" s="49" t="s">
        <v>35</v>
      </c>
      <c r="I32" s="50" t="s">
        <v>40</v>
      </c>
      <c r="J32" s="51" t="s">
        <v>61</v>
      </c>
      <c r="K32" s="52" t="e">
        <f>SUM(#REF!)</f>
        <v>#REF!</v>
      </c>
      <c r="L32" s="53"/>
      <c r="M32" s="6"/>
      <c r="N32" s="54"/>
      <c r="O32" s="55"/>
      <c r="P32" s="3"/>
      <c r="Q32" s="56"/>
      <c r="R32" s="3"/>
    </row>
    <row r="33" spans="1:18" ht="13.5" customHeight="1">
      <c r="A33" s="38">
        <f t="shared" si="0"/>
        <v>16</v>
      </c>
      <c r="B33" s="48" t="s">
        <v>37</v>
      </c>
      <c r="C33" s="49" t="s">
        <v>33</v>
      </c>
      <c r="D33" s="49" t="s">
        <v>62</v>
      </c>
      <c r="E33" s="49" t="s">
        <v>34</v>
      </c>
      <c r="F33" s="49" t="s">
        <v>32</v>
      </c>
      <c r="G33" s="49" t="s">
        <v>34</v>
      </c>
      <c r="H33" s="49" t="s">
        <v>35</v>
      </c>
      <c r="I33" s="50" t="s">
        <v>32</v>
      </c>
      <c r="J33" s="63" t="s">
        <v>63</v>
      </c>
      <c r="K33" s="52" t="e">
        <f>SUM(#REF!+K34+K36)</f>
        <v>#REF!</v>
      </c>
      <c r="L33" s="53" t="e">
        <f>SUM(#REF!+L35+L36)</f>
        <v>#REF!</v>
      </c>
      <c r="M33" s="6"/>
      <c r="N33" s="54">
        <f>SUM(N35+N36)</f>
        <v>19086</v>
      </c>
      <c r="O33" s="55"/>
      <c r="P33" s="3"/>
      <c r="Q33" s="56">
        <f>SUM(Q35+Q36)</f>
        <v>19086</v>
      </c>
      <c r="R33" s="3"/>
    </row>
    <row r="34" spans="1:18" ht="13.5" customHeight="1">
      <c r="A34" s="38">
        <f t="shared" si="0"/>
        <v>17</v>
      </c>
      <c r="B34" s="48" t="s">
        <v>37</v>
      </c>
      <c r="C34" s="49" t="s">
        <v>33</v>
      </c>
      <c r="D34" s="49" t="s">
        <v>62</v>
      </c>
      <c r="E34" s="49" t="s">
        <v>43</v>
      </c>
      <c r="F34" s="49" t="s">
        <v>32</v>
      </c>
      <c r="G34" s="49" t="s">
        <v>43</v>
      </c>
      <c r="H34" s="49" t="s">
        <v>35</v>
      </c>
      <c r="I34" s="50" t="s">
        <v>40</v>
      </c>
      <c r="J34" s="57" t="s">
        <v>64</v>
      </c>
      <c r="K34" s="52">
        <v>8000</v>
      </c>
      <c r="L34" s="53"/>
      <c r="M34" s="6"/>
      <c r="N34" s="54"/>
      <c r="O34" s="55"/>
      <c r="P34" s="3"/>
      <c r="Q34" s="56"/>
      <c r="R34" s="3"/>
    </row>
    <row r="35" spans="1:18" ht="13.5" customHeight="1">
      <c r="A35" s="38">
        <f t="shared" si="0"/>
        <v>18</v>
      </c>
      <c r="B35" s="48"/>
      <c r="C35" s="49"/>
      <c r="D35" s="49"/>
      <c r="E35" s="49"/>
      <c r="F35" s="49"/>
      <c r="G35" s="49"/>
      <c r="H35" s="49"/>
      <c r="I35" s="50"/>
      <c r="J35" s="57" t="s">
        <v>65</v>
      </c>
      <c r="K35" s="52"/>
      <c r="L35" s="53">
        <v>18986</v>
      </c>
      <c r="M35" s="67"/>
      <c r="N35" s="58">
        <f>SUM(L35:M35)</f>
        <v>18986</v>
      </c>
      <c r="O35" s="55"/>
      <c r="P35" s="3"/>
      <c r="Q35" s="59">
        <v>18986</v>
      </c>
      <c r="R35" s="3"/>
    </row>
    <row r="36" spans="1:18" ht="13.5" customHeight="1">
      <c r="A36" s="38">
        <f t="shared" si="0"/>
        <v>19</v>
      </c>
      <c r="B36" s="48" t="s">
        <v>37</v>
      </c>
      <c r="C36" s="49" t="s">
        <v>33</v>
      </c>
      <c r="D36" s="49" t="s">
        <v>62</v>
      </c>
      <c r="E36" s="49" t="s">
        <v>58</v>
      </c>
      <c r="F36" s="49" t="s">
        <v>32</v>
      </c>
      <c r="G36" s="49" t="s">
        <v>38</v>
      </c>
      <c r="H36" s="49" t="s">
        <v>35</v>
      </c>
      <c r="I36" s="50" t="s">
        <v>40</v>
      </c>
      <c r="J36" s="57" t="s">
        <v>66</v>
      </c>
      <c r="K36" s="52"/>
      <c r="L36" s="53">
        <v>100</v>
      </c>
      <c r="M36" s="6"/>
      <c r="N36" s="54">
        <v>100</v>
      </c>
      <c r="O36" s="55"/>
      <c r="P36" s="3"/>
      <c r="Q36" s="56">
        <v>100</v>
      </c>
      <c r="R36" s="3"/>
    </row>
    <row r="37" spans="1:18" ht="13.5" customHeight="1">
      <c r="A37" s="38">
        <f t="shared" si="0"/>
        <v>20</v>
      </c>
      <c r="B37" s="48" t="s">
        <v>37</v>
      </c>
      <c r="C37" s="49" t="s">
        <v>33</v>
      </c>
      <c r="D37" s="49" t="s">
        <v>67</v>
      </c>
      <c r="E37" s="49" t="s">
        <v>34</v>
      </c>
      <c r="F37" s="49" t="s">
        <v>32</v>
      </c>
      <c r="G37" s="49" t="s">
        <v>34</v>
      </c>
      <c r="H37" s="49" t="s">
        <v>35</v>
      </c>
      <c r="I37" s="50" t="s">
        <v>32</v>
      </c>
      <c r="J37" s="63" t="s">
        <v>68</v>
      </c>
      <c r="K37" s="52">
        <f>SUM(K38:K39)</f>
        <v>121000</v>
      </c>
      <c r="L37" s="68">
        <f>SUM(L38+L39+L40)</f>
        <v>42203.9</v>
      </c>
      <c r="M37" s="6"/>
      <c r="N37" s="69">
        <f>SUM(N39+N40)</f>
        <v>42203.9</v>
      </c>
      <c r="O37" s="55"/>
      <c r="P37" s="3"/>
      <c r="Q37" s="70">
        <f>SUM(Q39+Q40)</f>
        <v>34460.9</v>
      </c>
      <c r="R37" s="3"/>
    </row>
    <row r="38" spans="1:18" ht="13.5" customHeight="1">
      <c r="A38" s="38">
        <f t="shared" si="0"/>
        <v>21</v>
      </c>
      <c r="B38" s="48" t="s">
        <v>37</v>
      </c>
      <c r="C38" s="49" t="s">
        <v>33</v>
      </c>
      <c r="D38" s="49" t="s">
        <v>67</v>
      </c>
      <c r="E38" s="49" t="s">
        <v>38</v>
      </c>
      <c r="F38" s="49" t="s">
        <v>47</v>
      </c>
      <c r="G38" s="49" t="s">
        <v>69</v>
      </c>
      <c r="H38" s="49" t="s">
        <v>35</v>
      </c>
      <c r="I38" s="50" t="s">
        <v>40</v>
      </c>
      <c r="J38" s="71" t="s">
        <v>70</v>
      </c>
      <c r="K38" s="52">
        <v>6000</v>
      </c>
      <c r="L38" s="53">
        <v>7000</v>
      </c>
      <c r="M38" s="62"/>
      <c r="N38" s="58"/>
      <c r="O38" s="55"/>
      <c r="P38" s="3"/>
      <c r="Q38" s="59"/>
      <c r="R38" s="3"/>
    </row>
    <row r="39" spans="1:18" ht="13.5" customHeight="1">
      <c r="A39" s="38">
        <f t="shared" si="0"/>
        <v>22</v>
      </c>
      <c r="B39" s="48"/>
      <c r="C39" s="49"/>
      <c r="D39" s="49"/>
      <c r="E39" s="49"/>
      <c r="F39" s="49"/>
      <c r="G39" s="49"/>
      <c r="H39" s="49"/>
      <c r="I39" s="50"/>
      <c r="J39" s="71" t="s">
        <v>71</v>
      </c>
      <c r="K39" s="52">
        <v>115000</v>
      </c>
      <c r="L39" s="53"/>
      <c r="M39" s="6"/>
      <c r="N39" s="54">
        <v>7000</v>
      </c>
      <c r="O39" s="55"/>
      <c r="P39" s="3"/>
      <c r="Q39" s="56">
        <v>7000</v>
      </c>
      <c r="R39" s="3"/>
    </row>
    <row r="40" spans="1:18" ht="13.5" customHeight="1" thickBot="1">
      <c r="A40" s="38">
        <f t="shared" si="0"/>
        <v>23</v>
      </c>
      <c r="B40" s="48" t="s">
        <v>37</v>
      </c>
      <c r="C40" s="49" t="s">
        <v>33</v>
      </c>
      <c r="D40" s="49" t="s">
        <v>67</v>
      </c>
      <c r="E40" s="49" t="s">
        <v>67</v>
      </c>
      <c r="F40" s="49" t="s">
        <v>32</v>
      </c>
      <c r="G40" s="49" t="s">
        <v>34</v>
      </c>
      <c r="H40" s="49" t="s">
        <v>35</v>
      </c>
      <c r="I40" s="50" t="s">
        <v>40</v>
      </c>
      <c r="J40" s="57" t="s">
        <v>72</v>
      </c>
      <c r="K40" s="52" t="e">
        <f>#REF!+#REF!+#REF!</f>
        <v>#REF!</v>
      </c>
      <c r="L40" s="68">
        <v>35203.9</v>
      </c>
      <c r="M40" s="62"/>
      <c r="N40" s="58">
        <f>SUM(L40:M40)</f>
        <v>35203.9</v>
      </c>
      <c r="O40" s="55"/>
      <c r="P40" s="3"/>
      <c r="Q40" s="59">
        <v>27460.9</v>
      </c>
      <c r="R40" s="3"/>
    </row>
    <row r="41" spans="1:18" ht="13.5" customHeight="1" thickBot="1">
      <c r="A41" s="38">
        <f t="shared" si="0"/>
        <v>24</v>
      </c>
      <c r="B41" s="48" t="s">
        <v>32</v>
      </c>
      <c r="C41" s="49" t="s">
        <v>33</v>
      </c>
      <c r="D41" s="49" t="s">
        <v>73</v>
      </c>
      <c r="E41" s="49" t="s">
        <v>34</v>
      </c>
      <c r="F41" s="49" t="s">
        <v>32</v>
      </c>
      <c r="G41" s="49" t="s">
        <v>34</v>
      </c>
      <c r="H41" s="49" t="s">
        <v>35</v>
      </c>
      <c r="I41" s="50" t="s">
        <v>32</v>
      </c>
      <c r="J41" s="63" t="s">
        <v>74</v>
      </c>
      <c r="K41" s="72">
        <f>SUM(K42+K43)</f>
        <v>1800</v>
      </c>
      <c r="L41" s="73">
        <f>SUM(L42:L48)</f>
        <v>8750</v>
      </c>
      <c r="M41" s="6"/>
      <c r="N41" s="74">
        <f>SUM(N42:N48)</f>
        <v>8750</v>
      </c>
      <c r="O41" s="55"/>
      <c r="P41" s="3"/>
      <c r="Q41" s="75">
        <f>SUM(Q42:Q48)</f>
        <v>8750</v>
      </c>
      <c r="R41" s="3"/>
    </row>
    <row r="42" spans="1:18" ht="13.5" customHeight="1">
      <c r="A42" s="38">
        <f t="shared" si="0"/>
        <v>25</v>
      </c>
      <c r="B42" s="48" t="s">
        <v>37</v>
      </c>
      <c r="C42" s="49" t="s">
        <v>33</v>
      </c>
      <c r="D42" s="49" t="s">
        <v>73</v>
      </c>
      <c r="E42" s="49" t="s">
        <v>58</v>
      </c>
      <c r="F42" s="49" t="s">
        <v>45</v>
      </c>
      <c r="G42" s="49" t="s">
        <v>38</v>
      </c>
      <c r="H42" s="49" t="s">
        <v>35</v>
      </c>
      <c r="I42" s="50" t="s">
        <v>40</v>
      </c>
      <c r="J42" s="57" t="s">
        <v>75</v>
      </c>
      <c r="K42" s="43">
        <v>900</v>
      </c>
      <c r="L42" s="53">
        <v>2200</v>
      </c>
      <c r="M42" s="62"/>
      <c r="N42" s="58">
        <f>SUM(L42:M42)</f>
        <v>2200</v>
      </c>
      <c r="O42" s="55"/>
      <c r="P42" s="3"/>
      <c r="Q42" s="59">
        <v>2200</v>
      </c>
      <c r="R42" s="3"/>
    </row>
    <row r="43" spans="1:18" ht="13.5" customHeight="1">
      <c r="A43" s="38">
        <f t="shared" si="0"/>
        <v>26</v>
      </c>
      <c r="B43" s="48" t="s">
        <v>37</v>
      </c>
      <c r="C43" s="49" t="s">
        <v>33</v>
      </c>
      <c r="D43" s="49" t="s">
        <v>73</v>
      </c>
      <c r="E43" s="49" t="s">
        <v>69</v>
      </c>
      <c r="F43" s="49" t="s">
        <v>32</v>
      </c>
      <c r="G43" s="49" t="s">
        <v>38</v>
      </c>
      <c r="H43" s="49" t="s">
        <v>35</v>
      </c>
      <c r="I43" s="50" t="s">
        <v>40</v>
      </c>
      <c r="J43" s="57" t="s">
        <v>76</v>
      </c>
      <c r="K43" s="52">
        <v>900</v>
      </c>
      <c r="L43" s="53"/>
      <c r="M43" s="6"/>
      <c r="N43" s="54"/>
      <c r="O43" s="55"/>
      <c r="P43" s="3"/>
      <c r="Q43" s="56"/>
      <c r="R43" s="3"/>
    </row>
    <row r="44" spans="1:18" ht="13.5" customHeight="1">
      <c r="A44" s="38">
        <f t="shared" si="0"/>
        <v>27</v>
      </c>
      <c r="B44" s="48" t="s">
        <v>77</v>
      </c>
      <c r="C44" s="49" t="s">
        <v>33</v>
      </c>
      <c r="D44" s="49" t="s">
        <v>73</v>
      </c>
      <c r="E44" s="49" t="s">
        <v>78</v>
      </c>
      <c r="F44" s="49" t="s">
        <v>79</v>
      </c>
      <c r="G44" s="49" t="s">
        <v>38</v>
      </c>
      <c r="H44" s="49" t="s">
        <v>35</v>
      </c>
      <c r="I44" s="50" t="s">
        <v>40</v>
      </c>
      <c r="J44" s="71" t="s">
        <v>80</v>
      </c>
      <c r="K44" s="52"/>
      <c r="L44" s="53">
        <v>6500</v>
      </c>
      <c r="M44" s="62"/>
      <c r="N44" s="58"/>
      <c r="O44" s="55"/>
      <c r="P44" s="3"/>
      <c r="Q44" s="59"/>
      <c r="R44" s="3"/>
    </row>
    <row r="45" spans="1:18" ht="13.5" customHeight="1">
      <c r="A45" s="38">
        <f t="shared" si="0"/>
        <v>28</v>
      </c>
      <c r="B45" s="48"/>
      <c r="C45" s="49"/>
      <c r="D45" s="49"/>
      <c r="E45" s="49"/>
      <c r="F45" s="49"/>
      <c r="G45" s="49"/>
      <c r="H45" s="49"/>
      <c r="I45" s="50"/>
      <c r="J45" s="71" t="s">
        <v>81</v>
      </c>
      <c r="K45" s="52"/>
      <c r="L45" s="53"/>
      <c r="M45" s="62"/>
      <c r="N45" s="58"/>
      <c r="O45" s="55"/>
      <c r="P45" s="3"/>
      <c r="Q45" s="59"/>
      <c r="R45" s="3"/>
    </row>
    <row r="46" spans="1:18" ht="13.5" customHeight="1">
      <c r="A46" s="38">
        <f t="shared" si="0"/>
        <v>29</v>
      </c>
      <c r="B46" s="48"/>
      <c r="C46" s="49"/>
      <c r="D46" s="49"/>
      <c r="E46" s="49"/>
      <c r="F46" s="49"/>
      <c r="G46" s="49"/>
      <c r="H46" s="49"/>
      <c r="I46" s="50"/>
      <c r="J46" s="71" t="s">
        <v>82</v>
      </c>
      <c r="K46" s="52"/>
      <c r="L46" s="53"/>
      <c r="M46" s="62"/>
      <c r="N46" s="58">
        <v>6500</v>
      </c>
      <c r="O46" s="55"/>
      <c r="P46" s="3"/>
      <c r="Q46" s="59">
        <v>6500</v>
      </c>
      <c r="R46" s="3"/>
    </row>
    <row r="47" spans="1:18" ht="13.5" customHeight="1">
      <c r="A47" s="38">
        <f t="shared" si="0"/>
        <v>30</v>
      </c>
      <c r="B47" s="48" t="s">
        <v>83</v>
      </c>
      <c r="C47" s="49" t="s">
        <v>33</v>
      </c>
      <c r="D47" s="49" t="s">
        <v>73</v>
      </c>
      <c r="E47" s="49" t="s">
        <v>78</v>
      </c>
      <c r="F47" s="49" t="s">
        <v>84</v>
      </c>
      <c r="G47" s="49" t="s">
        <v>38</v>
      </c>
      <c r="H47" s="49" t="s">
        <v>35</v>
      </c>
      <c r="I47" s="50" t="s">
        <v>40</v>
      </c>
      <c r="J47" s="57" t="s">
        <v>85</v>
      </c>
      <c r="K47" s="52"/>
      <c r="L47" s="53">
        <v>40</v>
      </c>
      <c r="M47" s="6"/>
      <c r="N47" s="54">
        <v>40</v>
      </c>
      <c r="O47" s="55"/>
      <c r="P47" s="3"/>
      <c r="Q47" s="56">
        <v>40</v>
      </c>
      <c r="R47" s="3"/>
    </row>
    <row r="48" spans="1:18" ht="13.5" customHeight="1">
      <c r="A48" s="38">
        <f t="shared" si="0"/>
        <v>31</v>
      </c>
      <c r="B48" s="48" t="s">
        <v>83</v>
      </c>
      <c r="C48" s="49" t="s">
        <v>33</v>
      </c>
      <c r="D48" s="49" t="s">
        <v>73</v>
      </c>
      <c r="E48" s="49" t="s">
        <v>78</v>
      </c>
      <c r="F48" s="49" t="s">
        <v>86</v>
      </c>
      <c r="G48" s="49" t="s">
        <v>38</v>
      </c>
      <c r="H48" s="49" t="s">
        <v>35</v>
      </c>
      <c r="I48" s="50" t="s">
        <v>40</v>
      </c>
      <c r="J48" s="57" t="s">
        <v>87</v>
      </c>
      <c r="K48" s="52"/>
      <c r="L48" s="53">
        <v>10</v>
      </c>
      <c r="M48" s="6"/>
      <c r="N48" s="54">
        <v>10</v>
      </c>
      <c r="O48" s="55"/>
      <c r="P48" s="3"/>
      <c r="Q48" s="56">
        <v>10</v>
      </c>
      <c r="R48" s="3"/>
    </row>
    <row r="49" spans="1:18" ht="13.5" customHeight="1">
      <c r="A49" s="38">
        <f t="shared" si="0"/>
        <v>32</v>
      </c>
      <c r="B49" s="48" t="s">
        <v>37</v>
      </c>
      <c r="C49" s="49" t="s">
        <v>33</v>
      </c>
      <c r="D49" s="49" t="s">
        <v>88</v>
      </c>
      <c r="E49" s="49" t="s">
        <v>34</v>
      </c>
      <c r="F49" s="49" t="s">
        <v>32</v>
      </c>
      <c r="G49" s="49" t="s">
        <v>34</v>
      </c>
      <c r="H49" s="49" t="s">
        <v>35</v>
      </c>
      <c r="I49" s="50" t="s">
        <v>32</v>
      </c>
      <c r="J49" s="63" t="s">
        <v>89</v>
      </c>
      <c r="K49" s="52" t="e">
        <f>#REF!+K53+#REF!+K55+#REF!+K56+K57+K58</f>
        <v>#REF!</v>
      </c>
      <c r="L49" s="53"/>
      <c r="M49" s="6"/>
      <c r="N49" s="54"/>
      <c r="O49" s="55"/>
      <c r="P49" s="3"/>
      <c r="Q49" s="56"/>
      <c r="R49" s="3"/>
    </row>
    <row r="50" spans="1:18" ht="13.5" customHeight="1">
      <c r="A50" s="38">
        <f t="shared" si="0"/>
        <v>33</v>
      </c>
      <c r="B50" s="48"/>
      <c r="C50" s="49"/>
      <c r="D50" s="49"/>
      <c r="E50" s="49"/>
      <c r="F50" s="49"/>
      <c r="G50" s="49"/>
      <c r="H50" s="49"/>
      <c r="I50" s="50"/>
      <c r="J50" s="63" t="s">
        <v>90</v>
      </c>
      <c r="K50" s="52"/>
      <c r="L50" s="53">
        <f>SUM(L51:L58)</f>
        <v>4010</v>
      </c>
      <c r="M50" s="6"/>
      <c r="N50" s="54">
        <f>SUM(N51:N58)</f>
        <v>4010</v>
      </c>
      <c r="O50" s="55"/>
      <c r="P50" s="3"/>
      <c r="Q50" s="56">
        <f>SUM(Q51:Q58)</f>
        <v>4010</v>
      </c>
      <c r="R50" s="3"/>
    </row>
    <row r="51" spans="1:18" ht="13.5" customHeight="1">
      <c r="A51" s="38">
        <f t="shared" si="0"/>
        <v>34</v>
      </c>
      <c r="B51" s="48" t="s">
        <v>37</v>
      </c>
      <c r="C51" s="49" t="s">
        <v>33</v>
      </c>
      <c r="D51" s="49" t="s">
        <v>88</v>
      </c>
      <c r="E51" s="49" t="s">
        <v>38</v>
      </c>
      <c r="F51" s="49" t="s">
        <v>32</v>
      </c>
      <c r="G51" s="49" t="s">
        <v>34</v>
      </c>
      <c r="H51" s="49" t="s">
        <v>35</v>
      </c>
      <c r="I51" s="50" t="s">
        <v>40</v>
      </c>
      <c r="J51" s="57" t="s">
        <v>91</v>
      </c>
      <c r="K51" s="52"/>
      <c r="L51" s="53">
        <v>2300</v>
      </c>
      <c r="M51" s="62"/>
      <c r="N51" s="58">
        <f aca="true" t="shared" si="1" ref="N51:N58">SUM(L51:M51)</f>
        <v>2300</v>
      </c>
      <c r="O51" s="55"/>
      <c r="P51" s="3"/>
      <c r="Q51" s="59">
        <v>2300</v>
      </c>
      <c r="R51" s="3"/>
    </row>
    <row r="52" spans="1:18" ht="13.5" customHeight="1">
      <c r="A52" s="38">
        <f t="shared" si="0"/>
        <v>35</v>
      </c>
      <c r="B52" s="48" t="s">
        <v>37</v>
      </c>
      <c r="C52" s="49" t="s">
        <v>33</v>
      </c>
      <c r="D52" s="49" t="s">
        <v>88</v>
      </c>
      <c r="E52" s="49" t="s">
        <v>69</v>
      </c>
      <c r="F52" s="49" t="s">
        <v>45</v>
      </c>
      <c r="G52" s="49" t="s">
        <v>34</v>
      </c>
      <c r="H52" s="49" t="s">
        <v>35</v>
      </c>
      <c r="I52" s="50" t="s">
        <v>40</v>
      </c>
      <c r="J52" s="57" t="s">
        <v>92</v>
      </c>
      <c r="K52" s="52"/>
      <c r="L52" s="53"/>
      <c r="M52" s="6"/>
      <c r="N52" s="58"/>
      <c r="O52" s="55"/>
      <c r="P52" s="3"/>
      <c r="Q52" s="59"/>
      <c r="R52" s="3"/>
    </row>
    <row r="53" spans="1:18" ht="13.5" customHeight="1">
      <c r="A53" s="38">
        <f t="shared" si="0"/>
        <v>36</v>
      </c>
      <c r="B53" s="48" t="s">
        <v>37</v>
      </c>
      <c r="C53" s="49" t="s">
        <v>33</v>
      </c>
      <c r="D53" s="49" t="s">
        <v>88</v>
      </c>
      <c r="E53" s="49" t="s">
        <v>69</v>
      </c>
      <c r="F53" s="49" t="s">
        <v>93</v>
      </c>
      <c r="G53" s="49" t="s">
        <v>34</v>
      </c>
      <c r="H53" s="49" t="s">
        <v>35</v>
      </c>
      <c r="I53" s="50" t="s">
        <v>40</v>
      </c>
      <c r="J53" s="57" t="s">
        <v>94</v>
      </c>
      <c r="K53" s="52">
        <v>7000</v>
      </c>
      <c r="L53" s="53"/>
      <c r="M53" s="6"/>
      <c r="N53" s="58"/>
      <c r="O53" s="55"/>
      <c r="P53" s="3"/>
      <c r="Q53" s="59"/>
      <c r="R53" s="3"/>
    </row>
    <row r="54" spans="1:18" ht="13.5" customHeight="1">
      <c r="A54" s="38">
        <f t="shared" si="0"/>
        <v>37</v>
      </c>
      <c r="B54" s="48" t="s">
        <v>37</v>
      </c>
      <c r="C54" s="49" t="s">
        <v>33</v>
      </c>
      <c r="D54" s="49" t="s">
        <v>88</v>
      </c>
      <c r="E54" s="49" t="s">
        <v>69</v>
      </c>
      <c r="F54" s="49" t="s">
        <v>95</v>
      </c>
      <c r="G54" s="49" t="s">
        <v>34</v>
      </c>
      <c r="H54" s="49" t="s">
        <v>35</v>
      </c>
      <c r="I54" s="50" t="s">
        <v>40</v>
      </c>
      <c r="J54" s="57" t="s">
        <v>72</v>
      </c>
      <c r="K54" s="52"/>
      <c r="L54" s="53">
        <v>1650</v>
      </c>
      <c r="M54" s="62"/>
      <c r="N54" s="58">
        <f t="shared" si="1"/>
        <v>1650</v>
      </c>
      <c r="O54" s="55"/>
      <c r="P54" s="3"/>
      <c r="Q54" s="59">
        <v>1650</v>
      </c>
      <c r="R54" s="3"/>
    </row>
    <row r="55" spans="1:18" ht="13.5" customHeight="1">
      <c r="A55" s="38">
        <f t="shared" si="0"/>
        <v>38</v>
      </c>
      <c r="B55" s="48" t="s">
        <v>37</v>
      </c>
      <c r="C55" s="49" t="s">
        <v>33</v>
      </c>
      <c r="D55" s="49" t="s">
        <v>88</v>
      </c>
      <c r="E55" s="49" t="s">
        <v>67</v>
      </c>
      <c r="F55" s="49" t="s">
        <v>47</v>
      </c>
      <c r="G55" s="49" t="s">
        <v>34</v>
      </c>
      <c r="H55" s="49" t="s">
        <v>35</v>
      </c>
      <c r="I55" s="50" t="s">
        <v>40</v>
      </c>
      <c r="J55" s="57" t="s">
        <v>96</v>
      </c>
      <c r="K55" s="52">
        <v>7000</v>
      </c>
      <c r="L55" s="53"/>
      <c r="M55" s="62"/>
      <c r="N55" s="58">
        <f t="shared" si="1"/>
        <v>0</v>
      </c>
      <c r="O55" s="55"/>
      <c r="P55" s="3"/>
      <c r="Q55" s="59">
        <f>SUM(O55:P55)</f>
        <v>0</v>
      </c>
      <c r="R55" s="3"/>
    </row>
    <row r="56" spans="1:18" ht="13.5" customHeight="1">
      <c r="A56" s="38">
        <f t="shared" si="0"/>
        <v>39</v>
      </c>
      <c r="B56" s="48" t="s">
        <v>37</v>
      </c>
      <c r="C56" s="49" t="s">
        <v>33</v>
      </c>
      <c r="D56" s="49" t="s">
        <v>88</v>
      </c>
      <c r="E56" s="49" t="s">
        <v>78</v>
      </c>
      <c r="F56" s="49" t="s">
        <v>45</v>
      </c>
      <c r="G56" s="49" t="s">
        <v>34</v>
      </c>
      <c r="H56" s="49" t="s">
        <v>35</v>
      </c>
      <c r="I56" s="50" t="s">
        <v>40</v>
      </c>
      <c r="J56" s="57" t="s">
        <v>97</v>
      </c>
      <c r="K56" s="52">
        <v>500</v>
      </c>
      <c r="L56" s="53">
        <v>10</v>
      </c>
      <c r="M56" s="62"/>
      <c r="N56" s="58">
        <f t="shared" si="1"/>
        <v>10</v>
      </c>
      <c r="O56" s="55"/>
      <c r="P56" s="3"/>
      <c r="Q56" s="59">
        <v>10</v>
      </c>
      <c r="R56" s="3"/>
    </row>
    <row r="57" spans="1:18" ht="13.5" customHeight="1">
      <c r="A57" s="38">
        <f t="shared" si="0"/>
        <v>40</v>
      </c>
      <c r="B57" s="48" t="s">
        <v>37</v>
      </c>
      <c r="C57" s="49" t="s">
        <v>33</v>
      </c>
      <c r="D57" s="49" t="s">
        <v>88</v>
      </c>
      <c r="E57" s="49" t="s">
        <v>78</v>
      </c>
      <c r="F57" s="49" t="s">
        <v>93</v>
      </c>
      <c r="G57" s="49" t="s">
        <v>34</v>
      </c>
      <c r="H57" s="49" t="s">
        <v>35</v>
      </c>
      <c r="I57" s="50" t="s">
        <v>40</v>
      </c>
      <c r="J57" s="57" t="s">
        <v>98</v>
      </c>
      <c r="K57" s="52">
        <v>425</v>
      </c>
      <c r="L57" s="53">
        <v>5</v>
      </c>
      <c r="M57" s="62"/>
      <c r="N57" s="58">
        <f t="shared" si="1"/>
        <v>5</v>
      </c>
      <c r="O57" s="55"/>
      <c r="P57" s="3"/>
      <c r="Q57" s="59">
        <v>5</v>
      </c>
      <c r="R57" s="3"/>
    </row>
    <row r="58" spans="1:18" ht="13.5" customHeight="1">
      <c r="A58" s="38">
        <f t="shared" si="0"/>
        <v>41</v>
      </c>
      <c r="B58" s="48" t="s">
        <v>37</v>
      </c>
      <c r="C58" s="49" t="s">
        <v>33</v>
      </c>
      <c r="D58" s="49" t="s">
        <v>88</v>
      </c>
      <c r="E58" s="49" t="s">
        <v>78</v>
      </c>
      <c r="F58" s="49" t="s">
        <v>95</v>
      </c>
      <c r="G58" s="49" t="s">
        <v>34</v>
      </c>
      <c r="H58" s="49" t="s">
        <v>35</v>
      </c>
      <c r="I58" s="50" t="s">
        <v>40</v>
      </c>
      <c r="J58" s="57" t="s">
        <v>99</v>
      </c>
      <c r="K58" s="52">
        <v>2250</v>
      </c>
      <c r="L58" s="53">
        <v>45</v>
      </c>
      <c r="M58" s="62"/>
      <c r="N58" s="58">
        <f t="shared" si="1"/>
        <v>45</v>
      </c>
      <c r="O58" s="55"/>
      <c r="P58" s="3"/>
      <c r="Q58" s="59">
        <v>45</v>
      </c>
      <c r="R58" s="3"/>
    </row>
    <row r="59" spans="1:18" ht="13.5" customHeight="1">
      <c r="A59" s="38">
        <f t="shared" si="0"/>
        <v>42</v>
      </c>
      <c r="B59" s="48" t="s">
        <v>32</v>
      </c>
      <c r="C59" s="49" t="s">
        <v>33</v>
      </c>
      <c r="D59" s="49" t="s">
        <v>100</v>
      </c>
      <c r="E59" s="49" t="s">
        <v>34</v>
      </c>
      <c r="F59" s="49" t="s">
        <v>32</v>
      </c>
      <c r="G59" s="49" t="s">
        <v>34</v>
      </c>
      <c r="H59" s="49" t="s">
        <v>35</v>
      </c>
      <c r="I59" s="50" t="s">
        <v>32</v>
      </c>
      <c r="J59" s="63" t="s">
        <v>101</v>
      </c>
      <c r="K59" s="52" t="e">
        <f>K62+K64</f>
        <v>#REF!</v>
      </c>
      <c r="L59" s="53"/>
      <c r="M59" s="62"/>
      <c r="N59" s="54"/>
      <c r="O59" s="55"/>
      <c r="P59" s="3"/>
      <c r="Q59" s="56"/>
      <c r="R59" s="3"/>
    </row>
    <row r="60" spans="1:18" ht="13.5" customHeight="1">
      <c r="A60" s="38">
        <f t="shared" si="0"/>
        <v>43</v>
      </c>
      <c r="B60" s="48"/>
      <c r="C60" s="49"/>
      <c r="D60" s="49"/>
      <c r="E60" s="49"/>
      <c r="F60" s="49"/>
      <c r="G60" s="49"/>
      <c r="H60" s="49"/>
      <c r="I60" s="50"/>
      <c r="J60" s="63" t="s">
        <v>102</v>
      </c>
      <c r="K60" s="52"/>
      <c r="L60" s="53">
        <f>SUM(L61+L62+L64+L71+L72)</f>
        <v>96938.5</v>
      </c>
      <c r="M60" s="62"/>
      <c r="N60" s="54">
        <f>SUM(N61+N63+N64+N71+N72)</f>
        <v>96938.5</v>
      </c>
      <c r="O60" s="55"/>
      <c r="P60" s="3"/>
      <c r="Q60" s="56">
        <f>SUM(Q61+Q63+Q64+Q71+Q72)</f>
        <v>96938.5</v>
      </c>
      <c r="R60" s="3"/>
    </row>
    <row r="61" spans="1:18" ht="13.5" customHeight="1">
      <c r="A61" s="38">
        <f t="shared" si="0"/>
        <v>44</v>
      </c>
      <c r="B61" s="48" t="s">
        <v>103</v>
      </c>
      <c r="C61" s="49" t="s">
        <v>33</v>
      </c>
      <c r="D61" s="49" t="s">
        <v>100</v>
      </c>
      <c r="E61" s="49" t="s">
        <v>38</v>
      </c>
      <c r="F61" s="49" t="s">
        <v>55</v>
      </c>
      <c r="G61" s="49" t="s">
        <v>69</v>
      </c>
      <c r="H61" s="49" t="s">
        <v>35</v>
      </c>
      <c r="I61" s="50" t="s">
        <v>104</v>
      </c>
      <c r="J61" s="57" t="s">
        <v>105</v>
      </c>
      <c r="K61" s="52"/>
      <c r="L61" s="53">
        <v>108</v>
      </c>
      <c r="M61" s="62"/>
      <c r="N61" s="58">
        <f>SUM(L61:M61)</f>
        <v>108</v>
      </c>
      <c r="O61" s="55"/>
      <c r="P61" s="3"/>
      <c r="Q61" s="59">
        <v>108</v>
      </c>
      <c r="R61" s="3"/>
    </row>
    <row r="62" spans="1:18" ht="13.5" customHeight="1">
      <c r="A62" s="38">
        <f t="shared" si="0"/>
        <v>45</v>
      </c>
      <c r="B62" s="48" t="s">
        <v>106</v>
      </c>
      <c r="C62" s="49" t="s">
        <v>33</v>
      </c>
      <c r="D62" s="49" t="s">
        <v>100</v>
      </c>
      <c r="E62" s="49" t="s">
        <v>58</v>
      </c>
      <c r="F62" s="49" t="s">
        <v>55</v>
      </c>
      <c r="G62" s="49" t="s">
        <v>69</v>
      </c>
      <c r="H62" s="76" t="s">
        <v>107</v>
      </c>
      <c r="I62" s="50" t="s">
        <v>104</v>
      </c>
      <c r="J62" s="57" t="s">
        <v>108</v>
      </c>
      <c r="K62" s="52">
        <v>8349</v>
      </c>
      <c r="L62" s="53">
        <v>40473</v>
      </c>
      <c r="M62" s="62"/>
      <c r="N62" s="54"/>
      <c r="O62" s="55"/>
      <c r="P62" s="3"/>
      <c r="Q62" s="56"/>
      <c r="R62" s="3"/>
    </row>
    <row r="63" spans="1:18" ht="13.5" customHeight="1">
      <c r="A63" s="38">
        <f t="shared" si="0"/>
        <v>46</v>
      </c>
      <c r="B63" s="48"/>
      <c r="C63" s="49"/>
      <c r="D63" s="49"/>
      <c r="E63" s="49"/>
      <c r="F63" s="49"/>
      <c r="G63" s="49"/>
      <c r="H63" s="76"/>
      <c r="I63" s="50"/>
      <c r="J63" s="57" t="s">
        <v>109</v>
      </c>
      <c r="K63" s="52"/>
      <c r="L63" s="53"/>
      <c r="M63" s="62"/>
      <c r="N63" s="54">
        <v>40473</v>
      </c>
      <c r="O63" s="55"/>
      <c r="P63" s="3"/>
      <c r="Q63" s="56">
        <v>40473</v>
      </c>
      <c r="R63" s="3"/>
    </row>
    <row r="64" spans="1:18" ht="13.5" customHeight="1">
      <c r="A64" s="38">
        <f t="shared" si="0"/>
        <v>47</v>
      </c>
      <c r="B64" s="48" t="s">
        <v>32</v>
      </c>
      <c r="C64" s="49" t="s">
        <v>33</v>
      </c>
      <c r="D64" s="49" t="s">
        <v>100</v>
      </c>
      <c r="E64" s="49" t="s">
        <v>62</v>
      </c>
      <c r="F64" s="49" t="s">
        <v>32</v>
      </c>
      <c r="G64" s="49" t="s">
        <v>34</v>
      </c>
      <c r="H64" s="49" t="s">
        <v>35</v>
      </c>
      <c r="I64" s="50" t="s">
        <v>104</v>
      </c>
      <c r="J64" s="51" t="s">
        <v>110</v>
      </c>
      <c r="K64" s="52" t="e">
        <f>#REF!+#REF!+K71+K72</f>
        <v>#REF!</v>
      </c>
      <c r="L64" s="53">
        <f>SUM(L65:L69)</f>
        <v>13860</v>
      </c>
      <c r="M64" s="62"/>
      <c r="N64" s="54">
        <f>SUM(N65:N69)</f>
        <v>13860</v>
      </c>
      <c r="O64" s="55"/>
      <c r="P64" s="3"/>
      <c r="Q64" s="56">
        <f>SUM(Q65:Q69)</f>
        <v>13860</v>
      </c>
      <c r="R64" s="3"/>
    </row>
    <row r="65" spans="1:18" ht="13.5" customHeight="1">
      <c r="A65" s="38">
        <f t="shared" si="0"/>
        <v>48</v>
      </c>
      <c r="B65" s="77" t="s">
        <v>103</v>
      </c>
      <c r="C65" s="76" t="s">
        <v>33</v>
      </c>
      <c r="D65" s="76" t="s">
        <v>100</v>
      </c>
      <c r="E65" s="76" t="s">
        <v>62</v>
      </c>
      <c r="F65" s="76" t="s">
        <v>111</v>
      </c>
      <c r="G65" s="76" t="s">
        <v>38</v>
      </c>
      <c r="H65" s="76" t="s">
        <v>112</v>
      </c>
      <c r="I65" s="78" t="s">
        <v>104</v>
      </c>
      <c r="J65" s="57" t="s">
        <v>113</v>
      </c>
      <c r="K65" s="52">
        <v>65</v>
      </c>
      <c r="L65" s="53">
        <v>9050</v>
      </c>
      <c r="M65" s="62"/>
      <c r="N65" s="58">
        <f>SUM(L65:M65)</f>
        <v>9050</v>
      </c>
      <c r="O65" s="55"/>
      <c r="P65" s="3"/>
      <c r="Q65" s="59">
        <v>9050</v>
      </c>
      <c r="R65" s="3"/>
    </row>
    <row r="66" spans="1:18" ht="13.5" customHeight="1">
      <c r="A66" s="38">
        <f t="shared" si="0"/>
        <v>49</v>
      </c>
      <c r="B66" s="48" t="s">
        <v>103</v>
      </c>
      <c r="C66" s="49" t="s">
        <v>33</v>
      </c>
      <c r="D66" s="49" t="s">
        <v>100</v>
      </c>
      <c r="E66" s="49" t="s">
        <v>62</v>
      </c>
      <c r="F66" s="49" t="s">
        <v>42</v>
      </c>
      <c r="G66" s="49" t="s">
        <v>69</v>
      </c>
      <c r="H66" s="49" t="s">
        <v>35</v>
      </c>
      <c r="I66" s="50" t="s">
        <v>104</v>
      </c>
      <c r="J66" s="71" t="s">
        <v>114</v>
      </c>
      <c r="K66" s="52"/>
      <c r="L66" s="53">
        <v>1000</v>
      </c>
      <c r="M66" s="62"/>
      <c r="N66" s="58"/>
      <c r="O66" s="55"/>
      <c r="P66" s="3"/>
      <c r="Q66" s="59"/>
      <c r="R66" s="3"/>
    </row>
    <row r="67" spans="1:18" ht="13.5" customHeight="1">
      <c r="A67" s="38">
        <f t="shared" si="0"/>
        <v>50</v>
      </c>
      <c r="B67" s="48"/>
      <c r="C67" s="49"/>
      <c r="D67" s="49"/>
      <c r="E67" s="49"/>
      <c r="F67" s="49"/>
      <c r="G67" s="49"/>
      <c r="H67" s="49"/>
      <c r="I67" s="50"/>
      <c r="J67" s="71" t="s">
        <v>115</v>
      </c>
      <c r="K67" s="52"/>
      <c r="L67" s="53"/>
      <c r="M67" s="62"/>
      <c r="N67" s="58"/>
      <c r="O67" s="55"/>
      <c r="P67" s="3"/>
      <c r="Q67" s="59"/>
      <c r="R67" s="3"/>
    </row>
    <row r="68" spans="1:18" ht="13.5" customHeight="1">
      <c r="A68" s="38">
        <f t="shared" si="0"/>
        <v>51</v>
      </c>
      <c r="B68" s="48"/>
      <c r="C68" s="49"/>
      <c r="D68" s="49"/>
      <c r="E68" s="49"/>
      <c r="F68" s="49"/>
      <c r="G68" s="49"/>
      <c r="H68" s="49"/>
      <c r="I68" s="50"/>
      <c r="J68" s="71" t="s">
        <v>116</v>
      </c>
      <c r="K68" s="52"/>
      <c r="L68" s="53"/>
      <c r="M68" s="62"/>
      <c r="N68" s="58">
        <v>1000</v>
      </c>
      <c r="O68" s="55"/>
      <c r="P68" s="3"/>
      <c r="Q68" s="59">
        <v>1000</v>
      </c>
      <c r="R68" s="3"/>
    </row>
    <row r="69" spans="1:18" ht="13.5" customHeight="1">
      <c r="A69" s="38">
        <f t="shared" si="0"/>
        <v>52</v>
      </c>
      <c r="B69" s="48" t="s">
        <v>103</v>
      </c>
      <c r="C69" s="49" t="s">
        <v>33</v>
      </c>
      <c r="D69" s="49" t="s">
        <v>100</v>
      </c>
      <c r="E69" s="49" t="s">
        <v>62</v>
      </c>
      <c r="F69" s="49" t="s">
        <v>117</v>
      </c>
      <c r="G69" s="49" t="s">
        <v>69</v>
      </c>
      <c r="H69" s="49" t="s">
        <v>35</v>
      </c>
      <c r="I69" s="50" t="s">
        <v>104</v>
      </c>
      <c r="J69" s="57" t="s">
        <v>118</v>
      </c>
      <c r="K69" s="52"/>
      <c r="L69" s="53">
        <v>3810</v>
      </c>
      <c r="M69" s="62"/>
      <c r="N69" s="58">
        <f>SUM(L69:M69)</f>
        <v>3810</v>
      </c>
      <c r="O69" s="55"/>
      <c r="P69" s="3"/>
      <c r="Q69" s="59">
        <v>3810</v>
      </c>
      <c r="R69" s="3"/>
    </row>
    <row r="70" spans="1:18" ht="13.5" customHeight="1">
      <c r="A70" s="38">
        <f t="shared" si="0"/>
        <v>53</v>
      </c>
      <c r="B70" s="48"/>
      <c r="C70" s="49"/>
      <c r="D70" s="49"/>
      <c r="E70" s="49"/>
      <c r="F70" s="49"/>
      <c r="G70" s="49"/>
      <c r="H70" s="49"/>
      <c r="I70" s="50"/>
      <c r="J70" s="57"/>
      <c r="K70" s="52"/>
      <c r="L70" s="53"/>
      <c r="M70" s="6"/>
      <c r="N70" s="54"/>
      <c r="O70" s="55"/>
      <c r="P70" s="3"/>
      <c r="Q70" s="56"/>
      <c r="R70" s="3"/>
    </row>
    <row r="71" spans="1:18" ht="13.5" customHeight="1">
      <c r="A71" s="38">
        <f t="shared" si="0"/>
        <v>54</v>
      </c>
      <c r="B71" s="48" t="s">
        <v>103</v>
      </c>
      <c r="C71" s="49" t="s">
        <v>33</v>
      </c>
      <c r="D71" s="49" t="s">
        <v>100</v>
      </c>
      <c r="E71" s="49" t="s">
        <v>78</v>
      </c>
      <c r="F71" s="49" t="s">
        <v>119</v>
      </c>
      <c r="G71" s="49" t="s">
        <v>69</v>
      </c>
      <c r="H71" s="49" t="s">
        <v>35</v>
      </c>
      <c r="I71" s="50" t="s">
        <v>104</v>
      </c>
      <c r="J71" s="57" t="s">
        <v>120</v>
      </c>
      <c r="K71" s="52">
        <v>2116</v>
      </c>
      <c r="L71" s="53">
        <v>792</v>
      </c>
      <c r="M71" s="62"/>
      <c r="N71" s="58">
        <f>SUM(L71:M71)</f>
        <v>792</v>
      </c>
      <c r="O71" s="55"/>
      <c r="P71" s="3"/>
      <c r="Q71" s="59">
        <v>792</v>
      </c>
      <c r="R71" s="3"/>
    </row>
    <row r="72" spans="1:18" ht="13.5" customHeight="1">
      <c r="A72" s="38">
        <f t="shared" si="0"/>
        <v>55</v>
      </c>
      <c r="B72" s="48" t="s">
        <v>103</v>
      </c>
      <c r="C72" s="49" t="s">
        <v>33</v>
      </c>
      <c r="D72" s="49" t="s">
        <v>100</v>
      </c>
      <c r="E72" s="49" t="s">
        <v>73</v>
      </c>
      <c r="F72" s="49" t="s">
        <v>121</v>
      </c>
      <c r="G72" s="49" t="s">
        <v>69</v>
      </c>
      <c r="H72" s="49" t="s">
        <v>35</v>
      </c>
      <c r="I72" s="50" t="s">
        <v>104</v>
      </c>
      <c r="J72" s="57" t="s">
        <v>122</v>
      </c>
      <c r="K72" s="52">
        <v>2000</v>
      </c>
      <c r="L72" s="53">
        <v>41705.5</v>
      </c>
      <c r="M72" s="79"/>
      <c r="N72" s="58">
        <f>SUM(L72:M72)</f>
        <v>41705.5</v>
      </c>
      <c r="O72" s="55"/>
      <c r="P72" s="3"/>
      <c r="Q72" s="59">
        <v>41705.5</v>
      </c>
      <c r="R72" s="3"/>
    </row>
    <row r="73" spans="1:18" ht="13.5" customHeight="1">
      <c r="A73" s="38">
        <f t="shared" si="0"/>
        <v>56</v>
      </c>
      <c r="B73" s="48" t="s">
        <v>32</v>
      </c>
      <c r="C73" s="49" t="s">
        <v>33</v>
      </c>
      <c r="D73" s="49" t="s">
        <v>123</v>
      </c>
      <c r="E73" s="49" t="s">
        <v>34</v>
      </c>
      <c r="F73" s="49" t="s">
        <v>32</v>
      </c>
      <c r="G73" s="49" t="s">
        <v>34</v>
      </c>
      <c r="H73" s="49" t="s">
        <v>35</v>
      </c>
      <c r="I73" s="50" t="s">
        <v>32</v>
      </c>
      <c r="J73" s="63" t="s">
        <v>124</v>
      </c>
      <c r="K73" s="52" t="e">
        <f>SUM(K74+#REF!+#REF!)</f>
        <v>#REF!</v>
      </c>
      <c r="L73" s="53">
        <f>SUM(L74)</f>
        <v>3585</v>
      </c>
      <c r="M73" s="6"/>
      <c r="N73" s="54">
        <f>SUM(N74)</f>
        <v>3585</v>
      </c>
      <c r="O73" s="55"/>
      <c r="P73" s="3"/>
      <c r="Q73" s="56">
        <f>SUM(Q74)</f>
        <v>3585</v>
      </c>
      <c r="R73" s="3"/>
    </row>
    <row r="74" spans="1:18" ht="13.5" customHeight="1">
      <c r="A74" s="38">
        <f t="shared" si="0"/>
        <v>57</v>
      </c>
      <c r="B74" s="48" t="s">
        <v>32</v>
      </c>
      <c r="C74" s="49" t="s">
        <v>33</v>
      </c>
      <c r="D74" s="49" t="s">
        <v>123</v>
      </c>
      <c r="E74" s="49" t="s">
        <v>38</v>
      </c>
      <c r="F74" s="49" t="s">
        <v>32</v>
      </c>
      <c r="G74" s="49" t="s">
        <v>38</v>
      </c>
      <c r="H74" s="49" t="s">
        <v>35</v>
      </c>
      <c r="I74" s="50" t="s">
        <v>104</v>
      </c>
      <c r="J74" s="57" t="s">
        <v>125</v>
      </c>
      <c r="K74" s="52">
        <v>9000</v>
      </c>
      <c r="L74" s="53">
        <v>3585</v>
      </c>
      <c r="M74" s="6"/>
      <c r="N74" s="54">
        <v>3585</v>
      </c>
      <c r="O74" s="55"/>
      <c r="P74" s="3"/>
      <c r="Q74" s="56">
        <v>3585</v>
      </c>
      <c r="R74" s="3"/>
    </row>
    <row r="75" spans="1:18" ht="13.5" customHeight="1">
      <c r="A75" s="38">
        <f t="shared" si="0"/>
        <v>58</v>
      </c>
      <c r="B75" s="48" t="s">
        <v>32</v>
      </c>
      <c r="C75" s="49" t="s">
        <v>33</v>
      </c>
      <c r="D75" s="49" t="s">
        <v>126</v>
      </c>
      <c r="E75" s="49" t="s">
        <v>34</v>
      </c>
      <c r="F75" s="49" t="s">
        <v>32</v>
      </c>
      <c r="G75" s="49" t="s">
        <v>34</v>
      </c>
      <c r="H75" s="49" t="s">
        <v>35</v>
      </c>
      <c r="I75" s="50" t="s">
        <v>32</v>
      </c>
      <c r="J75" s="63" t="s">
        <v>127</v>
      </c>
      <c r="K75" s="52"/>
      <c r="L75" s="53"/>
      <c r="M75" s="6"/>
      <c r="N75" s="54"/>
      <c r="O75" s="55"/>
      <c r="P75" s="3"/>
      <c r="Q75" s="56"/>
      <c r="R75" s="3"/>
    </row>
    <row r="76" spans="1:18" ht="13.5" customHeight="1">
      <c r="A76" s="38">
        <f t="shared" si="0"/>
        <v>59</v>
      </c>
      <c r="B76" s="48"/>
      <c r="C76" s="49"/>
      <c r="D76" s="49"/>
      <c r="E76" s="49"/>
      <c r="F76" s="49"/>
      <c r="G76" s="49"/>
      <c r="H76" s="49"/>
      <c r="I76" s="50"/>
      <c r="J76" s="63" t="s">
        <v>128</v>
      </c>
      <c r="K76" s="52"/>
      <c r="L76" s="80">
        <f>SUM(L78:L90)</f>
        <v>24617.565</v>
      </c>
      <c r="M76" s="6"/>
      <c r="N76" s="81">
        <f>SUM(N78:N90)</f>
        <v>24617.565</v>
      </c>
      <c r="O76" s="55"/>
      <c r="P76" s="3"/>
      <c r="Q76" s="82">
        <f>SUM(Q78:Q90)</f>
        <v>24617.565</v>
      </c>
      <c r="R76" s="3"/>
    </row>
    <row r="77" spans="1:18" ht="13.5" customHeight="1">
      <c r="A77" s="38">
        <f t="shared" si="0"/>
        <v>60</v>
      </c>
      <c r="B77" s="48" t="s">
        <v>77</v>
      </c>
      <c r="C77" s="49" t="s">
        <v>33</v>
      </c>
      <c r="D77" s="49" t="s">
        <v>126</v>
      </c>
      <c r="E77" s="49" t="s">
        <v>58</v>
      </c>
      <c r="F77" s="49" t="s">
        <v>55</v>
      </c>
      <c r="G77" s="49" t="s">
        <v>69</v>
      </c>
      <c r="H77" s="49" t="s">
        <v>112</v>
      </c>
      <c r="I77" s="50" t="s">
        <v>129</v>
      </c>
      <c r="J77" s="57" t="s">
        <v>130</v>
      </c>
      <c r="K77" s="52"/>
      <c r="L77" s="53"/>
      <c r="M77" s="6"/>
      <c r="N77" s="54"/>
      <c r="O77" s="55"/>
      <c r="P77" s="3"/>
      <c r="Q77" s="56"/>
      <c r="R77" s="3"/>
    </row>
    <row r="78" spans="1:18" ht="13.5" customHeight="1">
      <c r="A78" s="38">
        <f t="shared" si="0"/>
        <v>61</v>
      </c>
      <c r="B78" s="48"/>
      <c r="C78" s="49"/>
      <c r="D78" s="49"/>
      <c r="E78" s="49"/>
      <c r="F78" s="49"/>
      <c r="G78" s="49"/>
      <c r="H78" s="49"/>
      <c r="I78" s="50"/>
      <c r="J78" s="57" t="s">
        <v>131</v>
      </c>
      <c r="K78" s="52"/>
      <c r="L78" s="53">
        <v>4700</v>
      </c>
      <c r="M78" s="6"/>
      <c r="N78" s="54">
        <v>4700</v>
      </c>
      <c r="O78" s="55"/>
      <c r="P78" s="3"/>
      <c r="Q78" s="56">
        <v>4700</v>
      </c>
      <c r="R78" s="3"/>
    </row>
    <row r="79" spans="1:18" ht="13.5" customHeight="1">
      <c r="A79" s="38">
        <f t="shared" si="0"/>
        <v>62</v>
      </c>
      <c r="B79" s="48" t="s">
        <v>132</v>
      </c>
      <c r="C79" s="49" t="s">
        <v>33</v>
      </c>
      <c r="D79" s="49" t="s">
        <v>126</v>
      </c>
      <c r="E79" s="49" t="s">
        <v>58</v>
      </c>
      <c r="F79" s="49" t="s">
        <v>55</v>
      </c>
      <c r="G79" s="49" t="s">
        <v>69</v>
      </c>
      <c r="H79" s="49" t="s">
        <v>133</v>
      </c>
      <c r="I79" s="50" t="s">
        <v>129</v>
      </c>
      <c r="J79" s="57" t="s">
        <v>130</v>
      </c>
      <c r="K79" s="52"/>
      <c r="L79" s="53"/>
      <c r="M79" s="6"/>
      <c r="N79" s="54"/>
      <c r="O79" s="55"/>
      <c r="P79" s="3"/>
      <c r="Q79" s="56"/>
      <c r="R79" s="3"/>
    </row>
    <row r="80" spans="1:18" ht="13.5" customHeight="1">
      <c r="A80" s="38">
        <f t="shared" si="0"/>
        <v>63</v>
      </c>
      <c r="B80" s="48"/>
      <c r="C80" s="49"/>
      <c r="D80" s="49"/>
      <c r="E80" s="49"/>
      <c r="F80" s="49"/>
      <c r="G80" s="49"/>
      <c r="H80" s="49"/>
      <c r="I80" s="50"/>
      <c r="J80" s="57" t="s">
        <v>134</v>
      </c>
      <c r="K80" s="52"/>
      <c r="L80" s="53">
        <v>14901</v>
      </c>
      <c r="M80" s="6"/>
      <c r="N80" s="54">
        <v>14901</v>
      </c>
      <c r="O80" s="55"/>
      <c r="P80" s="3"/>
      <c r="Q80" s="56">
        <v>14901</v>
      </c>
      <c r="R80" s="3"/>
    </row>
    <row r="81" spans="1:18" ht="13.5" customHeight="1">
      <c r="A81" s="38">
        <f t="shared" si="0"/>
        <v>64</v>
      </c>
      <c r="B81" s="48" t="s">
        <v>132</v>
      </c>
      <c r="C81" s="49" t="s">
        <v>33</v>
      </c>
      <c r="D81" s="49" t="s">
        <v>126</v>
      </c>
      <c r="E81" s="49" t="s">
        <v>58</v>
      </c>
      <c r="F81" s="49" t="s">
        <v>55</v>
      </c>
      <c r="G81" s="49" t="s">
        <v>69</v>
      </c>
      <c r="H81" s="49" t="s">
        <v>135</v>
      </c>
      <c r="I81" s="50" t="s">
        <v>129</v>
      </c>
      <c r="J81" s="57" t="s">
        <v>130</v>
      </c>
      <c r="K81" s="52"/>
      <c r="L81" s="53"/>
      <c r="M81" s="6"/>
      <c r="N81" s="54"/>
      <c r="O81" s="55"/>
      <c r="P81" s="3"/>
      <c r="Q81" s="56"/>
      <c r="R81" s="3"/>
    </row>
    <row r="82" spans="1:18" ht="13.5" customHeight="1">
      <c r="A82" s="38">
        <f t="shared" si="0"/>
        <v>65</v>
      </c>
      <c r="B82" s="48"/>
      <c r="C82" s="49"/>
      <c r="D82" s="49"/>
      <c r="E82" s="49"/>
      <c r="F82" s="49"/>
      <c r="G82" s="49"/>
      <c r="H82" s="49"/>
      <c r="I82" s="50"/>
      <c r="J82" s="57" t="s">
        <v>136</v>
      </c>
      <c r="K82" s="52"/>
      <c r="L82" s="53">
        <v>105</v>
      </c>
      <c r="M82" s="6"/>
      <c r="N82" s="54">
        <v>105</v>
      </c>
      <c r="O82" s="55"/>
      <c r="P82" s="3"/>
      <c r="Q82" s="56">
        <v>105</v>
      </c>
      <c r="R82" s="3"/>
    </row>
    <row r="83" spans="1:18" ht="13.5" customHeight="1">
      <c r="A83" s="38">
        <f t="shared" si="0"/>
        <v>66</v>
      </c>
      <c r="B83" s="48" t="s">
        <v>132</v>
      </c>
      <c r="C83" s="49" t="s">
        <v>33</v>
      </c>
      <c r="D83" s="49" t="s">
        <v>126</v>
      </c>
      <c r="E83" s="49" t="s">
        <v>58</v>
      </c>
      <c r="F83" s="49" t="s">
        <v>55</v>
      </c>
      <c r="G83" s="49" t="s">
        <v>69</v>
      </c>
      <c r="H83" s="49" t="s">
        <v>137</v>
      </c>
      <c r="I83" s="50" t="s">
        <v>129</v>
      </c>
      <c r="J83" s="57" t="s">
        <v>130</v>
      </c>
      <c r="K83" s="52"/>
      <c r="L83" s="53"/>
      <c r="M83" s="6"/>
      <c r="N83" s="54"/>
      <c r="O83" s="55"/>
      <c r="P83" s="3"/>
      <c r="Q83" s="56"/>
      <c r="R83" s="3"/>
    </row>
    <row r="84" spans="1:18" ht="13.5" customHeight="1">
      <c r="A84" s="38">
        <f t="shared" si="0"/>
        <v>67</v>
      </c>
      <c r="B84" s="48"/>
      <c r="C84" s="49"/>
      <c r="D84" s="49"/>
      <c r="E84" s="49"/>
      <c r="F84" s="49"/>
      <c r="G84" s="49"/>
      <c r="H84" s="49"/>
      <c r="I84" s="50"/>
      <c r="J84" s="57" t="s">
        <v>138</v>
      </c>
      <c r="K84" s="52"/>
      <c r="L84" s="53">
        <v>1856</v>
      </c>
      <c r="M84" s="6"/>
      <c r="N84" s="54">
        <v>1856</v>
      </c>
      <c r="O84" s="55"/>
      <c r="P84" s="3"/>
      <c r="Q84" s="56">
        <v>1856</v>
      </c>
      <c r="R84" s="3"/>
    </row>
    <row r="85" spans="1:18" ht="13.5" customHeight="1">
      <c r="A85" s="38">
        <f t="shared" si="0"/>
        <v>68</v>
      </c>
      <c r="B85" s="48" t="s">
        <v>139</v>
      </c>
      <c r="C85" s="49" t="s">
        <v>33</v>
      </c>
      <c r="D85" s="49" t="s">
        <v>126</v>
      </c>
      <c r="E85" s="49" t="s">
        <v>58</v>
      </c>
      <c r="F85" s="49" t="s">
        <v>55</v>
      </c>
      <c r="G85" s="49" t="s">
        <v>69</v>
      </c>
      <c r="H85" s="49" t="s">
        <v>140</v>
      </c>
      <c r="I85" s="50" t="s">
        <v>129</v>
      </c>
      <c r="J85" s="57" t="s">
        <v>130</v>
      </c>
      <c r="K85" s="52"/>
      <c r="L85" s="53"/>
      <c r="M85" s="6"/>
      <c r="N85" s="54"/>
      <c r="O85" s="55"/>
      <c r="P85" s="3"/>
      <c r="Q85" s="56"/>
      <c r="R85" s="3"/>
    </row>
    <row r="86" spans="1:18" ht="13.5" customHeight="1">
      <c r="A86" s="38">
        <f t="shared" si="0"/>
        <v>69</v>
      </c>
      <c r="B86" s="48"/>
      <c r="C86" s="49"/>
      <c r="D86" s="49"/>
      <c r="E86" s="49"/>
      <c r="F86" s="49"/>
      <c r="G86" s="49"/>
      <c r="H86" s="49"/>
      <c r="I86" s="50"/>
      <c r="J86" s="57" t="s">
        <v>141</v>
      </c>
      <c r="K86" s="52"/>
      <c r="L86" s="53">
        <v>1173</v>
      </c>
      <c r="M86" s="6"/>
      <c r="N86" s="54">
        <v>1173</v>
      </c>
      <c r="O86" s="55"/>
      <c r="P86" s="3"/>
      <c r="Q86" s="56">
        <v>1173</v>
      </c>
      <c r="R86" s="3"/>
    </row>
    <row r="87" spans="1:18" ht="13.5" customHeight="1">
      <c r="A87" s="38">
        <f t="shared" si="0"/>
        <v>70</v>
      </c>
      <c r="B87" s="48" t="s">
        <v>142</v>
      </c>
      <c r="C87" s="49" t="s">
        <v>33</v>
      </c>
      <c r="D87" s="49" t="s">
        <v>126</v>
      </c>
      <c r="E87" s="49" t="s">
        <v>58</v>
      </c>
      <c r="F87" s="49" t="s">
        <v>55</v>
      </c>
      <c r="G87" s="49" t="s">
        <v>69</v>
      </c>
      <c r="H87" s="49" t="s">
        <v>143</v>
      </c>
      <c r="I87" s="50" t="s">
        <v>129</v>
      </c>
      <c r="J87" s="57" t="s">
        <v>130</v>
      </c>
      <c r="K87" s="52"/>
      <c r="L87" s="53"/>
      <c r="M87" s="6"/>
      <c r="N87" s="54"/>
      <c r="O87" s="55"/>
      <c r="P87" s="3"/>
      <c r="Q87" s="56"/>
      <c r="R87" s="3"/>
    </row>
    <row r="88" spans="1:18" ht="13.5" customHeight="1">
      <c r="A88" s="38">
        <f t="shared" si="0"/>
        <v>71</v>
      </c>
      <c r="B88" s="48"/>
      <c r="C88" s="49"/>
      <c r="D88" s="49"/>
      <c r="E88" s="49"/>
      <c r="F88" s="49"/>
      <c r="G88" s="49"/>
      <c r="H88" s="49"/>
      <c r="I88" s="50"/>
      <c r="J88" s="57" t="s">
        <v>144</v>
      </c>
      <c r="K88" s="52"/>
      <c r="L88" s="53">
        <v>140</v>
      </c>
      <c r="M88" s="6"/>
      <c r="N88" s="54">
        <v>140</v>
      </c>
      <c r="O88" s="55"/>
      <c r="P88" s="3"/>
      <c r="Q88" s="56">
        <v>140</v>
      </c>
      <c r="R88" s="3"/>
    </row>
    <row r="89" spans="1:18" ht="13.5" customHeight="1">
      <c r="A89" s="38">
        <f aca="true" t="shared" si="2" ref="A89:A162">A88+1</f>
        <v>72</v>
      </c>
      <c r="B89" s="48" t="s">
        <v>145</v>
      </c>
      <c r="C89" s="49" t="s">
        <v>33</v>
      </c>
      <c r="D89" s="49" t="s">
        <v>126</v>
      </c>
      <c r="E89" s="49" t="s">
        <v>58</v>
      </c>
      <c r="F89" s="49" t="s">
        <v>55</v>
      </c>
      <c r="G89" s="49" t="s">
        <v>69</v>
      </c>
      <c r="H89" s="49" t="s">
        <v>146</v>
      </c>
      <c r="I89" s="50" t="s">
        <v>129</v>
      </c>
      <c r="J89" s="57" t="s">
        <v>130</v>
      </c>
      <c r="K89" s="52"/>
      <c r="L89" s="53"/>
      <c r="M89" s="6"/>
      <c r="N89" s="54"/>
      <c r="O89" s="55"/>
      <c r="P89" s="3"/>
      <c r="Q89" s="56"/>
      <c r="R89" s="3"/>
    </row>
    <row r="90" spans="1:18" ht="13.5" customHeight="1">
      <c r="A90" s="38">
        <f t="shared" si="2"/>
        <v>73</v>
      </c>
      <c r="B90" s="48"/>
      <c r="C90" s="49"/>
      <c r="D90" s="49"/>
      <c r="E90" s="49"/>
      <c r="F90" s="49"/>
      <c r="G90" s="49"/>
      <c r="H90" s="49"/>
      <c r="I90" s="50"/>
      <c r="J90" s="57" t="s">
        <v>147</v>
      </c>
      <c r="K90" s="52"/>
      <c r="L90" s="80">
        <v>1742.565</v>
      </c>
      <c r="M90" s="83"/>
      <c r="N90" s="84">
        <f>SUM(L90:M90)</f>
        <v>1742.565</v>
      </c>
      <c r="O90" s="55"/>
      <c r="P90" s="3"/>
      <c r="Q90" s="85">
        <v>1742.565</v>
      </c>
      <c r="R90" s="3"/>
    </row>
    <row r="91" spans="1:18" ht="13.5" customHeight="1">
      <c r="A91" s="38">
        <f t="shared" si="2"/>
        <v>74</v>
      </c>
      <c r="B91" s="48" t="s">
        <v>32</v>
      </c>
      <c r="C91" s="49" t="s">
        <v>33</v>
      </c>
      <c r="D91" s="49" t="s">
        <v>148</v>
      </c>
      <c r="E91" s="49" t="s">
        <v>34</v>
      </c>
      <c r="F91" s="49" t="s">
        <v>32</v>
      </c>
      <c r="G91" s="49" t="s">
        <v>34</v>
      </c>
      <c r="H91" s="49" t="s">
        <v>35</v>
      </c>
      <c r="I91" s="50" t="s">
        <v>32</v>
      </c>
      <c r="J91" s="86" t="s">
        <v>149</v>
      </c>
      <c r="K91" s="52">
        <f>SUM(K93+K94)</f>
        <v>14850</v>
      </c>
      <c r="L91" s="53"/>
      <c r="M91" s="6"/>
      <c r="N91" s="54"/>
      <c r="O91" s="55"/>
      <c r="P91" s="3"/>
      <c r="Q91" s="56"/>
      <c r="R91" s="3"/>
    </row>
    <row r="92" spans="1:18" ht="13.5" customHeight="1">
      <c r="A92" s="38">
        <f t="shared" si="2"/>
        <v>75</v>
      </c>
      <c r="B92" s="48"/>
      <c r="C92" s="49"/>
      <c r="D92" s="49"/>
      <c r="E92" s="49"/>
      <c r="F92" s="49"/>
      <c r="G92" s="49"/>
      <c r="H92" s="49"/>
      <c r="I92" s="50"/>
      <c r="J92" s="86" t="s">
        <v>150</v>
      </c>
      <c r="K92" s="52"/>
      <c r="L92" s="53">
        <f>SUM(L94+L93)</f>
        <v>45240</v>
      </c>
      <c r="M92" s="6"/>
      <c r="N92" s="54">
        <f>SUM(N94+N93)</f>
        <v>45240</v>
      </c>
      <c r="O92" s="55"/>
      <c r="P92" s="3"/>
      <c r="Q92" s="56">
        <f>SUM(Q94+Q93)</f>
        <v>45240</v>
      </c>
      <c r="R92" s="3"/>
    </row>
    <row r="93" spans="1:18" ht="13.5" customHeight="1">
      <c r="A93" s="38">
        <f t="shared" si="2"/>
        <v>76</v>
      </c>
      <c r="B93" s="48" t="s">
        <v>103</v>
      </c>
      <c r="C93" s="49" t="s">
        <v>33</v>
      </c>
      <c r="D93" s="49" t="s">
        <v>148</v>
      </c>
      <c r="E93" s="49" t="s">
        <v>38</v>
      </c>
      <c r="F93" s="49" t="s">
        <v>55</v>
      </c>
      <c r="G93" s="49" t="s">
        <v>69</v>
      </c>
      <c r="H93" s="49" t="s">
        <v>35</v>
      </c>
      <c r="I93" s="50" t="s">
        <v>151</v>
      </c>
      <c r="J93" s="57" t="s">
        <v>152</v>
      </c>
      <c r="K93" s="52">
        <v>14850</v>
      </c>
      <c r="L93" s="53">
        <v>20000</v>
      </c>
      <c r="M93" s="6"/>
      <c r="N93" s="54">
        <v>20000</v>
      </c>
      <c r="O93" s="55"/>
      <c r="P93" s="3"/>
      <c r="Q93" s="56">
        <v>20000</v>
      </c>
      <c r="R93" s="3"/>
    </row>
    <row r="94" spans="1:18" ht="13.5" customHeight="1">
      <c r="A94" s="38">
        <f t="shared" si="2"/>
        <v>77</v>
      </c>
      <c r="B94" s="48" t="s">
        <v>103</v>
      </c>
      <c r="C94" s="49" t="s">
        <v>33</v>
      </c>
      <c r="D94" s="49" t="s">
        <v>148</v>
      </c>
      <c r="E94" s="49" t="s">
        <v>43</v>
      </c>
      <c r="F94" s="49" t="s">
        <v>32</v>
      </c>
      <c r="G94" s="49" t="s">
        <v>34</v>
      </c>
      <c r="H94" s="49" t="s">
        <v>35</v>
      </c>
      <c r="I94" s="50" t="s">
        <v>32</v>
      </c>
      <c r="J94" s="51" t="s">
        <v>153</v>
      </c>
      <c r="K94" s="52">
        <f>SUM(K95:K96)</f>
        <v>0</v>
      </c>
      <c r="L94" s="53">
        <f>SUM(L95:L96)</f>
        <v>25240</v>
      </c>
      <c r="M94" s="6"/>
      <c r="N94" s="54">
        <f>SUM(N95:N96)</f>
        <v>25240</v>
      </c>
      <c r="O94" s="55"/>
      <c r="P94" s="3"/>
      <c r="Q94" s="56">
        <f>SUM(Q95:Q96)</f>
        <v>25240</v>
      </c>
      <c r="R94" s="3"/>
    </row>
    <row r="95" spans="1:18" ht="13.5" customHeight="1">
      <c r="A95" s="38">
        <f t="shared" si="2"/>
        <v>78</v>
      </c>
      <c r="B95" s="48" t="s">
        <v>103</v>
      </c>
      <c r="C95" s="49" t="s">
        <v>33</v>
      </c>
      <c r="D95" s="49" t="s">
        <v>148</v>
      </c>
      <c r="E95" s="49" t="s">
        <v>43</v>
      </c>
      <c r="F95" s="49" t="s">
        <v>154</v>
      </c>
      <c r="G95" s="49" t="s">
        <v>69</v>
      </c>
      <c r="H95" s="49" t="s">
        <v>35</v>
      </c>
      <c r="I95" s="50" t="s">
        <v>151</v>
      </c>
      <c r="J95" s="57" t="s">
        <v>155</v>
      </c>
      <c r="K95" s="52"/>
      <c r="L95" s="53">
        <v>25240</v>
      </c>
      <c r="M95" s="62"/>
      <c r="N95" s="58">
        <f>SUM(L95:M95)</f>
        <v>25240</v>
      </c>
      <c r="O95" s="55"/>
      <c r="P95" s="3"/>
      <c r="Q95" s="59">
        <v>25240</v>
      </c>
      <c r="R95" s="3"/>
    </row>
    <row r="96" spans="1:18" ht="13.5" customHeight="1">
      <c r="A96" s="38">
        <f t="shared" si="2"/>
        <v>79</v>
      </c>
      <c r="B96" s="48" t="s">
        <v>103</v>
      </c>
      <c r="C96" s="49" t="s">
        <v>33</v>
      </c>
      <c r="D96" s="49" t="s">
        <v>148</v>
      </c>
      <c r="E96" s="49" t="s">
        <v>43</v>
      </c>
      <c r="F96" s="49" t="s">
        <v>154</v>
      </c>
      <c r="G96" s="49" t="s">
        <v>69</v>
      </c>
      <c r="H96" s="49" t="s">
        <v>35</v>
      </c>
      <c r="I96" s="50" t="s">
        <v>156</v>
      </c>
      <c r="J96" s="57" t="s">
        <v>157</v>
      </c>
      <c r="K96" s="87"/>
      <c r="L96" s="88"/>
      <c r="M96" s="6"/>
      <c r="N96" s="89"/>
      <c r="O96" s="55"/>
      <c r="P96" s="3"/>
      <c r="Q96" s="90"/>
      <c r="R96" s="3"/>
    </row>
    <row r="97" spans="1:18" ht="13.5" customHeight="1">
      <c r="A97" s="38">
        <f t="shared" si="2"/>
        <v>80</v>
      </c>
      <c r="B97" s="48" t="s">
        <v>32</v>
      </c>
      <c r="C97" s="49" t="s">
        <v>33</v>
      </c>
      <c r="D97" s="49" t="s">
        <v>158</v>
      </c>
      <c r="E97" s="49" t="s">
        <v>34</v>
      </c>
      <c r="F97" s="49" t="s">
        <v>32</v>
      </c>
      <c r="G97" s="49" t="s">
        <v>34</v>
      </c>
      <c r="H97" s="49" t="s">
        <v>35</v>
      </c>
      <c r="I97" s="50" t="s">
        <v>32</v>
      </c>
      <c r="J97" s="63" t="s">
        <v>159</v>
      </c>
      <c r="K97" s="87" t="e">
        <f>#REF!+#REF!+K98</f>
        <v>#REF!</v>
      </c>
      <c r="L97" s="53">
        <f>SUM(L98:L99)</f>
        <v>150</v>
      </c>
      <c r="M97" s="6"/>
      <c r="N97" s="54">
        <f>SUM(N98:N99)</f>
        <v>150</v>
      </c>
      <c r="O97" s="55"/>
      <c r="P97" s="3"/>
      <c r="Q97" s="56">
        <f>SUM(Q98:Q99)</f>
        <v>150</v>
      </c>
      <c r="R97" s="3"/>
    </row>
    <row r="98" spans="1:18" ht="13.5" customHeight="1">
      <c r="A98" s="38">
        <f t="shared" si="2"/>
        <v>81</v>
      </c>
      <c r="B98" s="48" t="s">
        <v>32</v>
      </c>
      <c r="C98" s="49" t="s">
        <v>33</v>
      </c>
      <c r="D98" s="49" t="s">
        <v>158</v>
      </c>
      <c r="E98" s="49" t="s">
        <v>43</v>
      </c>
      <c r="F98" s="49" t="s">
        <v>55</v>
      </c>
      <c r="G98" s="49" t="s">
        <v>69</v>
      </c>
      <c r="H98" s="49" t="s">
        <v>35</v>
      </c>
      <c r="I98" s="50" t="s">
        <v>79</v>
      </c>
      <c r="J98" s="57" t="s">
        <v>160</v>
      </c>
      <c r="K98" s="87"/>
      <c r="L98" s="53"/>
      <c r="M98" s="6"/>
      <c r="N98" s="54"/>
      <c r="O98" s="55"/>
      <c r="P98" s="3"/>
      <c r="Q98" s="56"/>
      <c r="R98" s="3"/>
    </row>
    <row r="99" spans="1:18" ht="13.5" customHeight="1">
      <c r="A99" s="38">
        <f t="shared" si="2"/>
        <v>82</v>
      </c>
      <c r="B99" s="48"/>
      <c r="C99" s="49"/>
      <c r="D99" s="49"/>
      <c r="E99" s="49"/>
      <c r="F99" s="49"/>
      <c r="G99" s="49"/>
      <c r="H99" s="49"/>
      <c r="I99" s="50"/>
      <c r="J99" s="57" t="s">
        <v>161</v>
      </c>
      <c r="K99" s="87"/>
      <c r="L99" s="53">
        <v>150</v>
      </c>
      <c r="M99" s="62"/>
      <c r="N99" s="58">
        <f>SUM(L99:M99)</f>
        <v>150</v>
      </c>
      <c r="O99" s="55"/>
      <c r="P99" s="3"/>
      <c r="Q99" s="59">
        <v>150</v>
      </c>
      <c r="R99" s="3"/>
    </row>
    <row r="100" spans="1:18" ht="13.5" customHeight="1">
      <c r="A100" s="38">
        <f t="shared" si="2"/>
        <v>83</v>
      </c>
      <c r="B100" s="48" t="s">
        <v>32</v>
      </c>
      <c r="C100" s="49" t="s">
        <v>33</v>
      </c>
      <c r="D100" s="49" t="s">
        <v>162</v>
      </c>
      <c r="E100" s="49" t="s">
        <v>34</v>
      </c>
      <c r="F100" s="49" t="s">
        <v>32</v>
      </c>
      <c r="G100" s="49" t="s">
        <v>34</v>
      </c>
      <c r="H100" s="49" t="s">
        <v>35</v>
      </c>
      <c r="I100" s="50" t="s">
        <v>32</v>
      </c>
      <c r="J100" s="63" t="s">
        <v>163</v>
      </c>
      <c r="K100" s="87">
        <f>SUM(K102:K109)</f>
        <v>4000</v>
      </c>
      <c r="L100" s="91">
        <f>SUM(L101+L109+L110+L111)</f>
        <v>4700</v>
      </c>
      <c r="M100" s="6"/>
      <c r="N100" s="92">
        <f>SUM(N101+N109+N110+N111)</f>
        <v>4700</v>
      </c>
      <c r="O100" s="55"/>
      <c r="P100" s="3"/>
      <c r="Q100" s="93">
        <f>SUM(Q101+Q109+Q110+Q111)</f>
        <v>4700</v>
      </c>
      <c r="R100" s="3"/>
    </row>
    <row r="101" spans="1:18" ht="13.5" customHeight="1">
      <c r="A101" s="38">
        <f t="shared" si="2"/>
        <v>84</v>
      </c>
      <c r="B101" s="48" t="s">
        <v>37</v>
      </c>
      <c r="C101" s="49" t="s">
        <v>33</v>
      </c>
      <c r="D101" s="49" t="s">
        <v>162</v>
      </c>
      <c r="E101" s="49" t="s">
        <v>58</v>
      </c>
      <c r="F101" s="49" t="s">
        <v>32</v>
      </c>
      <c r="G101" s="49" t="s">
        <v>34</v>
      </c>
      <c r="H101" s="49" t="s">
        <v>35</v>
      </c>
      <c r="I101" s="50" t="s">
        <v>79</v>
      </c>
      <c r="J101" s="51" t="s">
        <v>164</v>
      </c>
      <c r="K101" s="87"/>
      <c r="L101" s="53">
        <f>SUM(L102:L107)</f>
        <v>300</v>
      </c>
      <c r="M101" s="6"/>
      <c r="N101" s="54">
        <f>SUM(N102:N107)</f>
        <v>300</v>
      </c>
      <c r="O101" s="55"/>
      <c r="P101" s="3"/>
      <c r="Q101" s="56">
        <f>SUM(Q102:Q107)</f>
        <v>300</v>
      </c>
      <c r="R101" s="3"/>
    </row>
    <row r="102" spans="1:18" ht="13.5" customHeight="1">
      <c r="A102" s="38">
        <f t="shared" si="2"/>
        <v>85</v>
      </c>
      <c r="B102" s="48" t="s">
        <v>37</v>
      </c>
      <c r="C102" s="49" t="s">
        <v>33</v>
      </c>
      <c r="D102" s="49" t="s">
        <v>162</v>
      </c>
      <c r="E102" s="49" t="s">
        <v>58</v>
      </c>
      <c r="F102" s="49" t="s">
        <v>45</v>
      </c>
      <c r="G102" s="49" t="s">
        <v>38</v>
      </c>
      <c r="H102" s="49" t="s">
        <v>35</v>
      </c>
      <c r="I102" s="50" t="s">
        <v>79</v>
      </c>
      <c r="J102" s="57" t="s">
        <v>165</v>
      </c>
      <c r="K102" s="87"/>
      <c r="L102" s="88"/>
      <c r="M102" s="6"/>
      <c r="N102" s="89"/>
      <c r="O102" s="55"/>
      <c r="P102" s="3"/>
      <c r="Q102" s="90"/>
      <c r="R102" s="3"/>
    </row>
    <row r="103" spans="1:18" ht="13.5" customHeight="1">
      <c r="A103" s="38">
        <f t="shared" si="2"/>
        <v>86</v>
      </c>
      <c r="B103" s="48"/>
      <c r="C103" s="49"/>
      <c r="D103" s="49"/>
      <c r="E103" s="49"/>
      <c r="F103" s="49"/>
      <c r="G103" s="49"/>
      <c r="H103" s="49"/>
      <c r="I103" s="50"/>
      <c r="J103" s="57" t="s">
        <v>166</v>
      </c>
      <c r="K103" s="87"/>
      <c r="L103" s="91">
        <v>200</v>
      </c>
      <c r="M103" s="6"/>
      <c r="N103" s="92">
        <v>200</v>
      </c>
      <c r="O103" s="55"/>
      <c r="P103" s="3"/>
      <c r="Q103" s="93">
        <v>200</v>
      </c>
      <c r="R103" s="3"/>
    </row>
    <row r="104" spans="1:18" ht="13.5" customHeight="1">
      <c r="A104" s="38">
        <f t="shared" si="2"/>
        <v>87</v>
      </c>
      <c r="B104" s="48" t="s">
        <v>37</v>
      </c>
      <c r="C104" s="49" t="s">
        <v>33</v>
      </c>
      <c r="D104" s="49" t="s">
        <v>162</v>
      </c>
      <c r="E104" s="49" t="s">
        <v>58</v>
      </c>
      <c r="F104" s="49" t="s">
        <v>47</v>
      </c>
      <c r="G104" s="49" t="s">
        <v>43</v>
      </c>
      <c r="H104" s="49" t="s">
        <v>35</v>
      </c>
      <c r="I104" s="50" t="s">
        <v>79</v>
      </c>
      <c r="J104" s="57" t="s">
        <v>167</v>
      </c>
      <c r="K104" s="87">
        <v>3500</v>
      </c>
      <c r="L104" s="91"/>
      <c r="M104" s="6"/>
      <c r="N104" s="92"/>
      <c r="O104" s="55"/>
      <c r="P104" s="3"/>
      <c r="Q104" s="93"/>
      <c r="R104" s="3"/>
    </row>
    <row r="105" spans="1:18" ht="13.5" customHeight="1">
      <c r="A105" s="38">
        <f t="shared" si="2"/>
        <v>88</v>
      </c>
      <c r="B105" s="48"/>
      <c r="C105" s="49"/>
      <c r="D105" s="49"/>
      <c r="E105" s="49"/>
      <c r="F105" s="49"/>
      <c r="G105" s="49"/>
      <c r="H105" s="49"/>
      <c r="I105" s="50"/>
      <c r="J105" s="94" t="s">
        <v>168</v>
      </c>
      <c r="K105" s="87"/>
      <c r="L105" s="91"/>
      <c r="M105" s="6"/>
      <c r="N105" s="92"/>
      <c r="O105" s="55"/>
      <c r="P105" s="3"/>
      <c r="Q105" s="93"/>
      <c r="R105" s="3"/>
    </row>
    <row r="106" spans="1:18" ht="13.5" customHeight="1">
      <c r="A106" s="38">
        <f t="shared" si="2"/>
        <v>89</v>
      </c>
      <c r="B106" s="48" t="s">
        <v>37</v>
      </c>
      <c r="C106" s="49" t="s">
        <v>33</v>
      </c>
      <c r="D106" s="49" t="s">
        <v>162</v>
      </c>
      <c r="E106" s="49" t="s">
        <v>58</v>
      </c>
      <c r="F106" s="49" t="s">
        <v>93</v>
      </c>
      <c r="G106" s="49" t="s">
        <v>38</v>
      </c>
      <c r="H106" s="49" t="s">
        <v>35</v>
      </c>
      <c r="I106" s="50" t="s">
        <v>79</v>
      </c>
      <c r="J106" s="57" t="s">
        <v>169</v>
      </c>
      <c r="K106" s="87"/>
      <c r="L106" s="91"/>
      <c r="M106" s="6"/>
      <c r="N106" s="92"/>
      <c r="O106" s="55"/>
      <c r="P106" s="3"/>
      <c r="Q106" s="93"/>
      <c r="R106" s="3"/>
    </row>
    <row r="107" spans="1:18" ht="13.5" customHeight="1">
      <c r="A107" s="38">
        <f t="shared" si="2"/>
        <v>90</v>
      </c>
      <c r="B107" s="48"/>
      <c r="C107" s="49"/>
      <c r="D107" s="49"/>
      <c r="E107" s="49"/>
      <c r="F107" s="49"/>
      <c r="G107" s="49"/>
      <c r="H107" s="49"/>
      <c r="I107" s="50"/>
      <c r="J107" s="57" t="s">
        <v>170</v>
      </c>
      <c r="K107" s="87"/>
      <c r="L107" s="91">
        <v>100</v>
      </c>
      <c r="M107" s="6"/>
      <c r="N107" s="92">
        <v>100</v>
      </c>
      <c r="O107" s="55"/>
      <c r="P107" s="3"/>
      <c r="Q107" s="93">
        <v>100</v>
      </c>
      <c r="R107" s="3"/>
    </row>
    <row r="108" spans="1:18" ht="13.5" customHeight="1">
      <c r="A108" s="38">
        <f t="shared" si="2"/>
        <v>91</v>
      </c>
      <c r="B108" s="48"/>
      <c r="C108" s="49"/>
      <c r="D108" s="49"/>
      <c r="E108" s="49"/>
      <c r="F108" s="49"/>
      <c r="G108" s="49"/>
      <c r="H108" s="49"/>
      <c r="I108" s="50"/>
      <c r="J108" s="57"/>
      <c r="K108" s="87"/>
      <c r="L108" s="91"/>
      <c r="M108" s="6"/>
      <c r="N108" s="92"/>
      <c r="O108" s="55"/>
      <c r="P108" s="3"/>
      <c r="Q108" s="93"/>
      <c r="R108" s="3"/>
    </row>
    <row r="109" spans="1:18" ht="13.5" customHeight="1">
      <c r="A109" s="38">
        <f t="shared" si="2"/>
        <v>92</v>
      </c>
      <c r="B109" s="48" t="s">
        <v>37</v>
      </c>
      <c r="C109" s="49" t="s">
        <v>33</v>
      </c>
      <c r="D109" s="49" t="s">
        <v>162</v>
      </c>
      <c r="E109" s="49" t="s">
        <v>67</v>
      </c>
      <c r="F109" s="49" t="s">
        <v>32</v>
      </c>
      <c r="G109" s="49" t="s">
        <v>38</v>
      </c>
      <c r="H109" s="49" t="s">
        <v>35</v>
      </c>
      <c r="I109" s="50" t="s">
        <v>79</v>
      </c>
      <c r="J109" s="57" t="s">
        <v>171</v>
      </c>
      <c r="K109" s="87">
        <v>500</v>
      </c>
      <c r="L109" s="91">
        <v>400</v>
      </c>
      <c r="M109" s="6"/>
      <c r="N109" s="92">
        <v>400</v>
      </c>
      <c r="O109" s="55"/>
      <c r="P109" s="3"/>
      <c r="Q109" s="93">
        <v>400</v>
      </c>
      <c r="R109" s="3"/>
    </row>
    <row r="110" spans="1:18" ht="13.5" customHeight="1">
      <c r="A110" s="38">
        <f t="shared" si="2"/>
        <v>93</v>
      </c>
      <c r="B110" s="48" t="s">
        <v>77</v>
      </c>
      <c r="C110" s="49" t="s">
        <v>33</v>
      </c>
      <c r="D110" s="49" t="s">
        <v>162</v>
      </c>
      <c r="E110" s="49" t="s">
        <v>172</v>
      </c>
      <c r="F110" s="49" t="s">
        <v>32</v>
      </c>
      <c r="G110" s="49" t="s">
        <v>38</v>
      </c>
      <c r="H110" s="49" t="s">
        <v>35</v>
      </c>
      <c r="I110" s="50" t="s">
        <v>79</v>
      </c>
      <c r="J110" s="57" t="s">
        <v>173</v>
      </c>
      <c r="K110" s="87"/>
      <c r="L110" s="91"/>
      <c r="M110" s="6"/>
      <c r="N110" s="92"/>
      <c r="O110" s="55"/>
      <c r="P110" s="3"/>
      <c r="Q110" s="93"/>
      <c r="R110" s="3"/>
    </row>
    <row r="111" spans="1:18" ht="13.5" customHeight="1">
      <c r="A111" s="38">
        <f t="shared" si="2"/>
        <v>94</v>
      </c>
      <c r="B111" s="48" t="s">
        <v>32</v>
      </c>
      <c r="C111" s="49" t="s">
        <v>33</v>
      </c>
      <c r="D111" s="49" t="s">
        <v>162</v>
      </c>
      <c r="E111" s="49" t="s">
        <v>174</v>
      </c>
      <c r="F111" s="49" t="s">
        <v>55</v>
      </c>
      <c r="G111" s="49" t="s">
        <v>69</v>
      </c>
      <c r="H111" s="49" t="s">
        <v>35</v>
      </c>
      <c r="I111" s="50" t="s">
        <v>79</v>
      </c>
      <c r="J111" s="57" t="s">
        <v>175</v>
      </c>
      <c r="K111" s="87"/>
      <c r="L111" s="91">
        <v>4000</v>
      </c>
      <c r="M111" s="6"/>
      <c r="N111" s="92">
        <v>4000</v>
      </c>
      <c r="O111" s="55"/>
      <c r="P111" s="3"/>
      <c r="Q111" s="93">
        <v>4000</v>
      </c>
      <c r="R111" s="3"/>
    </row>
    <row r="112" spans="1:18" ht="13.5" customHeight="1">
      <c r="A112" s="38">
        <f t="shared" si="2"/>
        <v>95</v>
      </c>
      <c r="B112" s="48" t="s">
        <v>32</v>
      </c>
      <c r="C112" s="49" t="s">
        <v>33</v>
      </c>
      <c r="D112" s="49" t="s">
        <v>176</v>
      </c>
      <c r="E112" s="49" t="s">
        <v>34</v>
      </c>
      <c r="F112" s="49" t="s">
        <v>32</v>
      </c>
      <c r="G112" s="49" t="s">
        <v>34</v>
      </c>
      <c r="H112" s="49" t="s">
        <v>35</v>
      </c>
      <c r="I112" s="50" t="s">
        <v>32</v>
      </c>
      <c r="J112" s="63" t="s">
        <v>177</v>
      </c>
      <c r="K112" s="87" t="e">
        <f>#REF!+#REF!+K113</f>
        <v>#REF!</v>
      </c>
      <c r="L112" s="53">
        <f>SUM(L113:L113)</f>
        <v>16000</v>
      </c>
      <c r="M112" s="6"/>
      <c r="N112" s="54">
        <f>SUM(N113:N113)</f>
        <v>16000</v>
      </c>
      <c r="O112" s="55"/>
      <c r="P112" s="3"/>
      <c r="Q112" s="56">
        <f>SUM(Q113:Q113)</f>
        <v>16000</v>
      </c>
      <c r="R112" s="3"/>
    </row>
    <row r="113" spans="1:18" ht="13.5" customHeight="1" thickBot="1">
      <c r="A113" s="95">
        <f t="shared" si="2"/>
        <v>96</v>
      </c>
      <c r="B113" s="48" t="s">
        <v>32</v>
      </c>
      <c r="C113" s="49" t="s">
        <v>33</v>
      </c>
      <c r="D113" s="49" t="s">
        <v>176</v>
      </c>
      <c r="E113" s="49" t="s">
        <v>62</v>
      </c>
      <c r="F113" s="49" t="s">
        <v>55</v>
      </c>
      <c r="G113" s="49" t="s">
        <v>69</v>
      </c>
      <c r="H113" s="49" t="s">
        <v>35</v>
      </c>
      <c r="I113" s="50" t="s">
        <v>178</v>
      </c>
      <c r="J113" s="57" t="s">
        <v>179</v>
      </c>
      <c r="K113" s="87">
        <v>4000</v>
      </c>
      <c r="L113" s="91">
        <v>16000</v>
      </c>
      <c r="M113" s="62"/>
      <c r="N113" s="58">
        <f>SUM(L113:M113)</f>
        <v>16000</v>
      </c>
      <c r="O113" s="55"/>
      <c r="P113" s="3"/>
      <c r="Q113" s="59">
        <v>16000</v>
      </c>
      <c r="R113" s="3"/>
    </row>
    <row r="114" spans="1:18" ht="13.5" customHeight="1" thickBot="1">
      <c r="A114" s="95">
        <f t="shared" si="2"/>
        <v>97</v>
      </c>
      <c r="B114" s="29"/>
      <c r="C114" s="30"/>
      <c r="D114" s="30"/>
      <c r="E114" s="30"/>
      <c r="F114" s="30"/>
      <c r="G114" s="30"/>
      <c r="H114" s="30"/>
      <c r="I114" s="31"/>
      <c r="J114" s="96" t="s">
        <v>180</v>
      </c>
      <c r="K114" s="87"/>
      <c r="L114" s="97" t="e">
        <f>SUM(L19+L31+L33+L37+L41+L50+L60+L73+L76+L92+L97+L100+L112)</f>
        <v>#REF!</v>
      </c>
      <c r="M114" s="34"/>
      <c r="N114" s="98">
        <f>SUM(N19+N31+N33+N37+N41+N50+N60+N73+N76+N92+N97+N100+N112)</f>
        <v>587431.085</v>
      </c>
      <c r="O114" s="55"/>
      <c r="P114" s="3"/>
      <c r="Q114" s="99">
        <f>SUM(Q19+Q31+Q33+Q37+Q41+Q50+Q60+Q73+Q76+Q92+Q97+Q100+Q112)</f>
        <v>579688.085</v>
      </c>
      <c r="R114" s="3"/>
    </row>
    <row r="115" spans="1:18" ht="13.5" customHeight="1">
      <c r="A115" s="95">
        <f t="shared" si="2"/>
        <v>98</v>
      </c>
      <c r="B115" s="39"/>
      <c r="C115" s="40"/>
      <c r="D115" s="40"/>
      <c r="E115" s="40"/>
      <c r="F115" s="40"/>
      <c r="G115" s="40"/>
      <c r="H115" s="40"/>
      <c r="I115" s="41"/>
      <c r="J115" s="100" t="s">
        <v>181</v>
      </c>
      <c r="K115" s="87"/>
      <c r="L115" s="101"/>
      <c r="M115" s="6"/>
      <c r="N115" s="101"/>
      <c r="O115" s="55"/>
      <c r="P115" s="3"/>
      <c r="Q115" s="102"/>
      <c r="R115" s="3"/>
    </row>
    <row r="116" spans="1:18" ht="13.5" customHeight="1">
      <c r="A116" s="95">
        <f t="shared" si="2"/>
        <v>99</v>
      </c>
      <c r="B116" s="48"/>
      <c r="C116" s="49"/>
      <c r="D116" s="49"/>
      <c r="E116" s="49"/>
      <c r="F116" s="49"/>
      <c r="G116" s="49"/>
      <c r="H116" s="49"/>
      <c r="I116" s="50"/>
      <c r="J116" s="94" t="s">
        <v>182</v>
      </c>
      <c r="K116" s="87"/>
      <c r="L116" s="92"/>
      <c r="M116" s="6"/>
      <c r="N116" s="92"/>
      <c r="O116" s="55"/>
      <c r="P116" s="3"/>
      <c r="Q116" s="93"/>
      <c r="R116" s="3"/>
    </row>
    <row r="117" spans="1:18" ht="13.5" customHeight="1">
      <c r="A117" s="95">
        <f t="shared" si="2"/>
        <v>100</v>
      </c>
      <c r="B117" s="48" t="s">
        <v>106</v>
      </c>
      <c r="C117" s="49" t="s">
        <v>33</v>
      </c>
      <c r="D117" s="49" t="s">
        <v>100</v>
      </c>
      <c r="E117" s="49" t="s">
        <v>58</v>
      </c>
      <c r="F117" s="49" t="s">
        <v>55</v>
      </c>
      <c r="G117" s="49" t="s">
        <v>69</v>
      </c>
      <c r="H117" s="76" t="s">
        <v>107</v>
      </c>
      <c r="I117" s="50" t="s">
        <v>104</v>
      </c>
      <c r="J117" s="57" t="s">
        <v>108</v>
      </c>
      <c r="K117" s="87"/>
      <c r="L117" s="54">
        <v>40473</v>
      </c>
      <c r="M117" s="6"/>
      <c r="N117" s="54"/>
      <c r="O117" s="55"/>
      <c r="P117" s="3"/>
      <c r="Q117" s="56"/>
      <c r="R117" s="3"/>
    </row>
    <row r="118" spans="1:18" ht="13.5" customHeight="1">
      <c r="A118" s="95"/>
      <c r="B118" s="48"/>
      <c r="C118" s="49"/>
      <c r="D118" s="49"/>
      <c r="E118" s="49"/>
      <c r="F118" s="49"/>
      <c r="G118" s="49"/>
      <c r="H118" s="76"/>
      <c r="I118" s="50"/>
      <c r="J118" s="57" t="s">
        <v>109</v>
      </c>
      <c r="K118" s="87"/>
      <c r="L118" s="54"/>
      <c r="M118" s="6"/>
      <c r="N118" s="54">
        <v>40473</v>
      </c>
      <c r="O118" s="55"/>
      <c r="P118" s="3"/>
      <c r="Q118" s="56">
        <v>40473</v>
      </c>
      <c r="R118" s="3"/>
    </row>
    <row r="119" spans="1:18" ht="13.5" customHeight="1">
      <c r="A119" s="95">
        <f>A117+1</f>
        <v>101</v>
      </c>
      <c r="B119" s="48"/>
      <c r="C119" s="49"/>
      <c r="D119" s="49"/>
      <c r="E119" s="49"/>
      <c r="F119" s="49"/>
      <c r="G119" s="49"/>
      <c r="H119" s="49"/>
      <c r="I119" s="50"/>
      <c r="J119" s="94"/>
      <c r="K119" s="87"/>
      <c r="L119" s="89"/>
      <c r="M119" s="6"/>
      <c r="N119" s="89"/>
      <c r="O119" s="55"/>
      <c r="P119" s="3"/>
      <c r="Q119" s="90"/>
      <c r="R119" s="3"/>
    </row>
    <row r="120" spans="1:18" ht="13.5" customHeight="1">
      <c r="A120" s="95">
        <f t="shared" si="2"/>
        <v>102</v>
      </c>
      <c r="B120" s="48" t="s">
        <v>32</v>
      </c>
      <c r="C120" s="49" t="s">
        <v>183</v>
      </c>
      <c r="D120" s="49" t="s">
        <v>34</v>
      </c>
      <c r="E120" s="49" t="s">
        <v>34</v>
      </c>
      <c r="F120" s="49" t="s">
        <v>32</v>
      </c>
      <c r="G120" s="49" t="s">
        <v>34</v>
      </c>
      <c r="H120" s="49" t="s">
        <v>35</v>
      </c>
      <c r="I120" s="50" t="s">
        <v>32</v>
      </c>
      <c r="J120" s="63" t="s">
        <v>184</v>
      </c>
      <c r="K120" s="87">
        <f>SUM(K122:K128)</f>
        <v>790920</v>
      </c>
      <c r="L120" s="103">
        <f>SUM(L121+L124+L181)</f>
        <v>1671683.204</v>
      </c>
      <c r="M120" s="6"/>
      <c r="N120" s="84">
        <f>SUM(N121+N124+N181)</f>
        <v>1815393.572</v>
      </c>
      <c r="O120" s="55"/>
      <c r="P120" s="3"/>
      <c r="Q120" s="104">
        <f>SUM(Q121+Q124+Q180+Q181)</f>
        <v>1826122.5185399998</v>
      </c>
      <c r="R120" s="3"/>
    </row>
    <row r="121" spans="1:18" ht="13.5" customHeight="1">
      <c r="A121" s="95">
        <f t="shared" si="2"/>
        <v>103</v>
      </c>
      <c r="B121" s="48" t="s">
        <v>106</v>
      </c>
      <c r="C121" s="49" t="s">
        <v>183</v>
      </c>
      <c r="D121" s="49" t="s">
        <v>43</v>
      </c>
      <c r="E121" s="49" t="s">
        <v>38</v>
      </c>
      <c r="F121" s="49" t="s">
        <v>32</v>
      </c>
      <c r="G121" s="49" t="s">
        <v>34</v>
      </c>
      <c r="H121" s="49" t="s">
        <v>35</v>
      </c>
      <c r="I121" s="50" t="s">
        <v>185</v>
      </c>
      <c r="J121" s="51" t="s">
        <v>186</v>
      </c>
      <c r="K121" s="87"/>
      <c r="L121" s="69">
        <f>SUM(L122:L123)</f>
        <v>829695.2</v>
      </c>
      <c r="M121" s="6"/>
      <c r="N121" s="69">
        <f>SUM(N122:N123)</f>
        <v>829695.2</v>
      </c>
      <c r="O121" s="55"/>
      <c r="P121" s="3"/>
      <c r="Q121" s="82">
        <f>SUM(Q122:Q123)</f>
        <v>829695.2</v>
      </c>
      <c r="R121" s="3"/>
    </row>
    <row r="122" spans="1:18" ht="13.5" customHeight="1">
      <c r="A122" s="95">
        <f t="shared" si="2"/>
        <v>104</v>
      </c>
      <c r="B122" s="48" t="s">
        <v>106</v>
      </c>
      <c r="C122" s="49" t="s">
        <v>183</v>
      </c>
      <c r="D122" s="49" t="s">
        <v>43</v>
      </c>
      <c r="E122" s="49" t="s">
        <v>38</v>
      </c>
      <c r="F122" s="49" t="s">
        <v>45</v>
      </c>
      <c r="G122" s="49" t="s">
        <v>69</v>
      </c>
      <c r="H122" s="49" t="s">
        <v>35</v>
      </c>
      <c r="I122" s="50" t="s">
        <v>185</v>
      </c>
      <c r="J122" s="57" t="s">
        <v>187</v>
      </c>
      <c r="K122" s="87">
        <v>790920</v>
      </c>
      <c r="L122" s="103">
        <v>6798.2</v>
      </c>
      <c r="M122" s="6"/>
      <c r="N122" s="103">
        <v>6798.2</v>
      </c>
      <c r="O122" s="55"/>
      <c r="P122" s="3"/>
      <c r="Q122" s="85">
        <v>6798.2</v>
      </c>
      <c r="R122" s="3"/>
    </row>
    <row r="123" spans="1:18" ht="13.5" customHeight="1">
      <c r="A123" s="95">
        <f t="shared" si="2"/>
        <v>105</v>
      </c>
      <c r="B123" s="48" t="s">
        <v>106</v>
      </c>
      <c r="C123" s="49" t="s">
        <v>183</v>
      </c>
      <c r="D123" s="49" t="s">
        <v>43</v>
      </c>
      <c r="E123" s="49" t="s">
        <v>38</v>
      </c>
      <c r="F123" s="49" t="s">
        <v>47</v>
      </c>
      <c r="G123" s="49" t="s">
        <v>69</v>
      </c>
      <c r="H123" s="49" t="s">
        <v>35</v>
      </c>
      <c r="I123" s="50" t="s">
        <v>185</v>
      </c>
      <c r="J123" s="57" t="s">
        <v>188</v>
      </c>
      <c r="K123" s="87"/>
      <c r="L123" s="92">
        <v>822897</v>
      </c>
      <c r="M123" s="6"/>
      <c r="N123" s="92">
        <v>822897</v>
      </c>
      <c r="O123" s="55"/>
      <c r="P123" s="3"/>
      <c r="Q123" s="85">
        <v>822897</v>
      </c>
      <c r="R123" s="3"/>
    </row>
    <row r="124" spans="1:18" ht="13.5" customHeight="1">
      <c r="A124" s="95">
        <f t="shared" si="2"/>
        <v>106</v>
      </c>
      <c r="B124" s="48" t="s">
        <v>106</v>
      </c>
      <c r="C124" s="49" t="s">
        <v>183</v>
      </c>
      <c r="D124" s="49" t="s">
        <v>43</v>
      </c>
      <c r="E124" s="49" t="s">
        <v>43</v>
      </c>
      <c r="F124" s="49" t="s">
        <v>32</v>
      </c>
      <c r="G124" s="49" t="s">
        <v>34</v>
      </c>
      <c r="H124" s="49" t="s">
        <v>35</v>
      </c>
      <c r="I124" s="50" t="s">
        <v>185</v>
      </c>
      <c r="J124" s="51" t="s">
        <v>189</v>
      </c>
      <c r="K124" s="87"/>
      <c r="L124" s="54">
        <f>SUM(L125:L147)</f>
        <v>833690.0040000001</v>
      </c>
      <c r="M124" s="6"/>
      <c r="N124" s="81">
        <f>SUM(N125:N147)</f>
        <v>980124.372</v>
      </c>
      <c r="O124" s="55"/>
      <c r="P124" s="3"/>
      <c r="Q124" s="105">
        <f>SUM(Q125:Q147)</f>
        <v>990258.3185399999</v>
      </c>
      <c r="R124" s="3"/>
    </row>
    <row r="125" spans="1:18" ht="13.5" customHeight="1">
      <c r="A125" s="95">
        <f t="shared" si="2"/>
        <v>107</v>
      </c>
      <c r="B125" s="48" t="s">
        <v>106</v>
      </c>
      <c r="C125" s="49" t="s">
        <v>183</v>
      </c>
      <c r="D125" s="49" t="s">
        <v>43</v>
      </c>
      <c r="E125" s="49" t="s">
        <v>43</v>
      </c>
      <c r="F125" s="49" t="s">
        <v>190</v>
      </c>
      <c r="G125" s="49" t="s">
        <v>69</v>
      </c>
      <c r="H125" s="49" t="s">
        <v>112</v>
      </c>
      <c r="I125" s="50" t="s">
        <v>185</v>
      </c>
      <c r="J125" s="57" t="s">
        <v>191</v>
      </c>
      <c r="K125" s="87"/>
      <c r="L125" s="69">
        <v>41004.3</v>
      </c>
      <c r="M125" s="6"/>
      <c r="N125" s="69">
        <v>41004.3</v>
      </c>
      <c r="O125" s="55"/>
      <c r="P125" s="3"/>
      <c r="Q125" s="82">
        <v>41004.3</v>
      </c>
      <c r="R125" s="3"/>
    </row>
    <row r="126" spans="1:18" ht="13.5" customHeight="1">
      <c r="A126" s="95">
        <f t="shared" si="2"/>
        <v>108</v>
      </c>
      <c r="B126" s="48" t="s">
        <v>106</v>
      </c>
      <c r="C126" s="49" t="s">
        <v>183</v>
      </c>
      <c r="D126" s="49" t="s">
        <v>43</v>
      </c>
      <c r="E126" s="49" t="s">
        <v>43</v>
      </c>
      <c r="F126" s="49" t="s">
        <v>192</v>
      </c>
      <c r="G126" s="49" t="s">
        <v>69</v>
      </c>
      <c r="H126" s="49" t="s">
        <v>35</v>
      </c>
      <c r="I126" s="50" t="s">
        <v>185</v>
      </c>
      <c r="J126" s="57" t="s">
        <v>193</v>
      </c>
      <c r="K126" s="87"/>
      <c r="L126" s="54"/>
      <c r="M126" s="62"/>
      <c r="N126" s="84"/>
      <c r="O126" s="55"/>
      <c r="P126" s="3"/>
      <c r="Q126" s="85"/>
      <c r="R126" s="3"/>
    </row>
    <row r="127" spans="1:18" ht="13.5" customHeight="1">
      <c r="A127" s="95">
        <f t="shared" si="2"/>
        <v>109</v>
      </c>
      <c r="B127" s="48"/>
      <c r="C127" s="49"/>
      <c r="D127" s="49"/>
      <c r="E127" s="49"/>
      <c r="F127" s="49"/>
      <c r="G127" s="49"/>
      <c r="H127" s="49"/>
      <c r="I127" s="50"/>
      <c r="J127" s="57" t="s">
        <v>194</v>
      </c>
      <c r="K127" s="87"/>
      <c r="L127" s="54"/>
      <c r="M127" s="79">
        <v>141.9</v>
      </c>
      <c r="N127" s="103">
        <f>SUM(L127:M127)</f>
        <v>141.9</v>
      </c>
      <c r="O127" s="55"/>
      <c r="P127" s="3"/>
      <c r="Q127" s="85">
        <v>141.9</v>
      </c>
      <c r="R127" s="3"/>
    </row>
    <row r="128" spans="1:18" ht="13.5" customHeight="1">
      <c r="A128" s="95">
        <f t="shared" si="2"/>
        <v>110</v>
      </c>
      <c r="B128" s="48" t="s">
        <v>106</v>
      </c>
      <c r="C128" s="49" t="s">
        <v>183</v>
      </c>
      <c r="D128" s="49" t="s">
        <v>43</v>
      </c>
      <c r="E128" s="49" t="s">
        <v>43</v>
      </c>
      <c r="F128" s="49" t="s">
        <v>84</v>
      </c>
      <c r="G128" s="49" t="s">
        <v>69</v>
      </c>
      <c r="H128" s="49" t="s">
        <v>35</v>
      </c>
      <c r="I128" s="50" t="s">
        <v>185</v>
      </c>
      <c r="J128" s="57" t="s">
        <v>195</v>
      </c>
      <c r="K128" s="87"/>
      <c r="L128" s="54">
        <v>445634</v>
      </c>
      <c r="M128" s="6"/>
      <c r="N128" s="54">
        <v>445634</v>
      </c>
      <c r="O128" s="55"/>
      <c r="P128" s="3"/>
      <c r="Q128" s="82">
        <v>445634</v>
      </c>
      <c r="R128" s="3"/>
    </row>
    <row r="129" spans="1:18" ht="13.5" customHeight="1">
      <c r="A129" s="95">
        <f t="shared" si="2"/>
        <v>111</v>
      </c>
      <c r="B129" s="48" t="s">
        <v>106</v>
      </c>
      <c r="C129" s="49" t="s">
        <v>183</v>
      </c>
      <c r="D129" s="49" t="s">
        <v>43</v>
      </c>
      <c r="E129" s="49" t="s">
        <v>43</v>
      </c>
      <c r="F129" s="49" t="s">
        <v>178</v>
      </c>
      <c r="G129" s="49" t="s">
        <v>69</v>
      </c>
      <c r="H129" s="49" t="s">
        <v>35</v>
      </c>
      <c r="I129" s="50" t="s">
        <v>185</v>
      </c>
      <c r="J129" s="57" t="s">
        <v>196</v>
      </c>
      <c r="K129" s="87"/>
      <c r="L129" s="103"/>
      <c r="M129" s="6"/>
      <c r="N129" s="103"/>
      <c r="O129" s="55"/>
      <c r="P129" s="3"/>
      <c r="Q129" s="85"/>
      <c r="R129" s="3"/>
    </row>
    <row r="130" spans="1:18" ht="13.5" customHeight="1">
      <c r="A130" s="95">
        <f t="shared" si="2"/>
        <v>112</v>
      </c>
      <c r="B130" s="48"/>
      <c r="C130" s="49"/>
      <c r="D130" s="49"/>
      <c r="E130" s="49"/>
      <c r="F130" s="49"/>
      <c r="G130" s="49"/>
      <c r="H130" s="49"/>
      <c r="I130" s="50"/>
      <c r="J130" s="57" t="s">
        <v>197</v>
      </c>
      <c r="K130" s="87"/>
      <c r="L130" s="103">
        <v>15.7</v>
      </c>
      <c r="M130" s="6"/>
      <c r="N130" s="103">
        <v>15.7</v>
      </c>
      <c r="O130" s="55"/>
      <c r="P130" s="3"/>
      <c r="Q130" s="85">
        <v>15.7</v>
      </c>
      <c r="R130" s="3"/>
    </row>
    <row r="131" spans="1:18" ht="13.5" customHeight="1">
      <c r="A131" s="95">
        <f t="shared" si="2"/>
        <v>113</v>
      </c>
      <c r="B131" s="48" t="s">
        <v>106</v>
      </c>
      <c r="C131" s="49" t="s">
        <v>183</v>
      </c>
      <c r="D131" s="49" t="s">
        <v>43</v>
      </c>
      <c r="E131" s="49" t="s">
        <v>43</v>
      </c>
      <c r="F131" s="49" t="s">
        <v>198</v>
      </c>
      <c r="G131" s="49" t="s">
        <v>69</v>
      </c>
      <c r="H131" s="49" t="s">
        <v>35</v>
      </c>
      <c r="I131" s="50" t="s">
        <v>185</v>
      </c>
      <c r="J131" s="57" t="s">
        <v>199</v>
      </c>
      <c r="K131" s="87"/>
      <c r="L131" s="103">
        <v>13724.7</v>
      </c>
      <c r="M131" s="62">
        <v>8000</v>
      </c>
      <c r="N131" s="84">
        <f>SUM(L131:M131)</f>
        <v>21724.7</v>
      </c>
      <c r="O131" s="55"/>
      <c r="P131" s="3"/>
      <c r="Q131" s="85">
        <v>24750</v>
      </c>
      <c r="R131" s="3"/>
    </row>
    <row r="132" spans="1:18" ht="13.5" customHeight="1">
      <c r="A132" s="95">
        <f t="shared" si="2"/>
        <v>114</v>
      </c>
      <c r="B132" s="48" t="s">
        <v>106</v>
      </c>
      <c r="C132" s="49" t="s">
        <v>183</v>
      </c>
      <c r="D132" s="49" t="s">
        <v>43</v>
      </c>
      <c r="E132" s="49" t="s">
        <v>43</v>
      </c>
      <c r="F132" s="49" t="s">
        <v>200</v>
      </c>
      <c r="G132" s="49" t="s">
        <v>69</v>
      </c>
      <c r="H132" s="49" t="s">
        <v>35</v>
      </c>
      <c r="I132" s="50" t="s">
        <v>185</v>
      </c>
      <c r="J132" s="57" t="s">
        <v>201</v>
      </c>
      <c r="K132" s="87"/>
      <c r="L132" s="103"/>
      <c r="M132" s="6"/>
      <c r="N132" s="103"/>
      <c r="O132" s="55"/>
      <c r="P132" s="3"/>
      <c r="Q132" s="85"/>
      <c r="R132" s="3"/>
    </row>
    <row r="133" spans="1:18" ht="13.5" customHeight="1">
      <c r="A133" s="95">
        <f t="shared" si="2"/>
        <v>115</v>
      </c>
      <c r="B133" s="48"/>
      <c r="C133" s="49"/>
      <c r="D133" s="49"/>
      <c r="E133" s="49"/>
      <c r="F133" s="49"/>
      <c r="G133" s="49"/>
      <c r="H133" s="49"/>
      <c r="I133" s="50"/>
      <c r="J133" s="57" t="s">
        <v>202</v>
      </c>
      <c r="K133" s="87"/>
      <c r="L133" s="103">
        <v>18749.7</v>
      </c>
      <c r="M133" s="6"/>
      <c r="N133" s="103">
        <v>18749.7</v>
      </c>
      <c r="O133" s="55"/>
      <c r="P133" s="3"/>
      <c r="Q133" s="85">
        <v>18749.7</v>
      </c>
      <c r="R133" s="3"/>
    </row>
    <row r="134" spans="1:18" ht="13.5" customHeight="1">
      <c r="A134" s="95">
        <f t="shared" si="2"/>
        <v>116</v>
      </c>
      <c r="B134" s="48" t="s">
        <v>106</v>
      </c>
      <c r="C134" s="49" t="s">
        <v>183</v>
      </c>
      <c r="D134" s="49" t="s">
        <v>43</v>
      </c>
      <c r="E134" s="49" t="s">
        <v>43</v>
      </c>
      <c r="F134" s="49" t="s">
        <v>203</v>
      </c>
      <c r="G134" s="49" t="s">
        <v>69</v>
      </c>
      <c r="H134" s="49" t="s">
        <v>35</v>
      </c>
      <c r="I134" s="50" t="s">
        <v>185</v>
      </c>
      <c r="J134" s="57" t="s">
        <v>204</v>
      </c>
      <c r="K134" s="87"/>
      <c r="L134" s="103"/>
      <c r="M134" s="6"/>
      <c r="N134" s="103"/>
      <c r="O134" s="55"/>
      <c r="P134" s="3"/>
      <c r="Q134" s="85"/>
      <c r="R134" s="3"/>
    </row>
    <row r="135" spans="1:18" ht="13.5" customHeight="1">
      <c r="A135" s="95">
        <f t="shared" si="2"/>
        <v>117</v>
      </c>
      <c r="B135" s="48"/>
      <c r="C135" s="49"/>
      <c r="D135" s="49"/>
      <c r="E135" s="49"/>
      <c r="F135" s="49"/>
      <c r="G135" s="49"/>
      <c r="H135" s="49"/>
      <c r="I135" s="50"/>
      <c r="J135" s="57" t="s">
        <v>205</v>
      </c>
      <c r="K135" s="87"/>
      <c r="L135" s="103">
        <v>82.9</v>
      </c>
      <c r="M135" s="6"/>
      <c r="N135" s="103">
        <v>82.9</v>
      </c>
      <c r="O135" s="55"/>
      <c r="P135" s="3"/>
      <c r="Q135" s="85">
        <v>82.9</v>
      </c>
      <c r="R135" s="3"/>
    </row>
    <row r="136" spans="1:18" ht="13.5" customHeight="1">
      <c r="A136" s="95">
        <f t="shared" si="2"/>
        <v>118</v>
      </c>
      <c r="B136" s="48" t="s">
        <v>106</v>
      </c>
      <c r="C136" s="49" t="s">
        <v>183</v>
      </c>
      <c r="D136" s="49" t="s">
        <v>43</v>
      </c>
      <c r="E136" s="49" t="s">
        <v>43</v>
      </c>
      <c r="F136" s="49" t="s">
        <v>206</v>
      </c>
      <c r="G136" s="49" t="s">
        <v>69</v>
      </c>
      <c r="H136" s="49" t="s">
        <v>35</v>
      </c>
      <c r="I136" s="50" t="s">
        <v>185</v>
      </c>
      <c r="J136" s="71" t="s">
        <v>207</v>
      </c>
      <c r="K136" s="87"/>
      <c r="L136" s="103"/>
      <c r="M136" s="6"/>
      <c r="N136" s="103"/>
      <c r="O136" s="55"/>
      <c r="P136" s="3"/>
      <c r="Q136" s="85"/>
      <c r="R136" s="3"/>
    </row>
    <row r="137" spans="1:18" ht="13.5" customHeight="1">
      <c r="A137" s="95">
        <f t="shared" si="2"/>
        <v>119</v>
      </c>
      <c r="B137" s="48"/>
      <c r="C137" s="49"/>
      <c r="D137" s="49"/>
      <c r="E137" s="49"/>
      <c r="F137" s="49"/>
      <c r="G137" s="49"/>
      <c r="H137" s="49"/>
      <c r="I137" s="50"/>
      <c r="J137" s="71" t="s">
        <v>208</v>
      </c>
      <c r="K137" s="87"/>
      <c r="L137" s="103"/>
      <c r="M137" s="6"/>
      <c r="N137" s="103"/>
      <c r="O137" s="55"/>
      <c r="P137" s="3"/>
      <c r="Q137" s="85"/>
      <c r="R137" s="3"/>
    </row>
    <row r="138" spans="1:18" ht="13.5" customHeight="1">
      <c r="A138" s="95">
        <f t="shared" si="2"/>
        <v>120</v>
      </c>
      <c r="B138" s="48"/>
      <c r="C138" s="49"/>
      <c r="D138" s="49"/>
      <c r="E138" s="49"/>
      <c r="F138" s="49"/>
      <c r="G138" s="49"/>
      <c r="H138" s="49"/>
      <c r="I138" s="50"/>
      <c r="J138" s="71" t="s">
        <v>209</v>
      </c>
      <c r="K138" s="87"/>
      <c r="L138" s="103"/>
      <c r="M138" s="6"/>
      <c r="N138" s="103">
        <v>315</v>
      </c>
      <c r="O138" s="55"/>
      <c r="P138" s="3"/>
      <c r="Q138" s="85">
        <v>315</v>
      </c>
      <c r="R138" s="3"/>
    </row>
    <row r="139" spans="1:18" ht="13.5" customHeight="1">
      <c r="A139" s="95">
        <f t="shared" si="2"/>
        <v>121</v>
      </c>
      <c r="B139" s="77" t="s">
        <v>106</v>
      </c>
      <c r="C139" s="76" t="s">
        <v>183</v>
      </c>
      <c r="D139" s="76" t="s">
        <v>43</v>
      </c>
      <c r="E139" s="76" t="s">
        <v>43</v>
      </c>
      <c r="F139" s="76" t="s">
        <v>210</v>
      </c>
      <c r="G139" s="76" t="s">
        <v>69</v>
      </c>
      <c r="H139" s="76" t="s">
        <v>35</v>
      </c>
      <c r="I139" s="78" t="s">
        <v>185</v>
      </c>
      <c r="J139" s="71" t="s">
        <v>211</v>
      </c>
      <c r="K139" s="87"/>
      <c r="L139" s="103"/>
      <c r="M139" s="6"/>
      <c r="N139" s="106"/>
      <c r="O139" s="55"/>
      <c r="P139" s="3"/>
      <c r="Q139" s="107"/>
      <c r="R139" s="3"/>
    </row>
    <row r="140" spans="1:18" ht="13.5" customHeight="1">
      <c r="A140" s="95">
        <f t="shared" si="2"/>
        <v>122</v>
      </c>
      <c r="B140" s="77"/>
      <c r="C140" s="76"/>
      <c r="D140" s="76"/>
      <c r="E140" s="76"/>
      <c r="F140" s="76"/>
      <c r="G140" s="76"/>
      <c r="H140" s="76"/>
      <c r="I140" s="78"/>
      <c r="J140" s="71" t="s">
        <v>212</v>
      </c>
      <c r="K140" s="87"/>
      <c r="L140" s="103"/>
      <c r="M140" s="6"/>
      <c r="N140" s="108">
        <v>3928.602</v>
      </c>
      <c r="O140" s="108">
        <v>95.785</v>
      </c>
      <c r="P140" s="3"/>
      <c r="Q140" s="109">
        <v>5730.9394</v>
      </c>
      <c r="R140" s="3"/>
    </row>
    <row r="141" spans="1:18" ht="13.5" customHeight="1">
      <c r="A141" s="95">
        <f t="shared" si="2"/>
        <v>123</v>
      </c>
      <c r="B141" s="77" t="s">
        <v>106</v>
      </c>
      <c r="C141" s="76" t="s">
        <v>183</v>
      </c>
      <c r="D141" s="76" t="s">
        <v>43</v>
      </c>
      <c r="E141" s="76" t="s">
        <v>43</v>
      </c>
      <c r="F141" s="76" t="s">
        <v>213</v>
      </c>
      <c r="G141" s="76" t="s">
        <v>69</v>
      </c>
      <c r="H141" s="76" t="s">
        <v>35</v>
      </c>
      <c r="I141" s="78" t="s">
        <v>185</v>
      </c>
      <c r="J141" s="71" t="s">
        <v>214</v>
      </c>
      <c r="K141" s="87"/>
      <c r="L141" s="103"/>
      <c r="M141" s="6"/>
      <c r="N141" s="108"/>
      <c r="O141" s="55"/>
      <c r="P141" s="3"/>
      <c r="Q141" s="107">
        <v>640</v>
      </c>
      <c r="R141" s="3"/>
    </row>
    <row r="142" spans="1:18" ht="13.5" customHeight="1">
      <c r="A142" s="95">
        <f t="shared" si="2"/>
        <v>124</v>
      </c>
      <c r="B142" s="77" t="s">
        <v>106</v>
      </c>
      <c r="C142" s="76" t="s">
        <v>183</v>
      </c>
      <c r="D142" s="76" t="s">
        <v>43</v>
      </c>
      <c r="E142" s="76" t="s">
        <v>43</v>
      </c>
      <c r="F142" s="76" t="s">
        <v>215</v>
      </c>
      <c r="G142" s="76" t="s">
        <v>69</v>
      </c>
      <c r="H142" s="76" t="s">
        <v>35</v>
      </c>
      <c r="I142" s="78" t="s">
        <v>185</v>
      </c>
      <c r="J142" s="71" t="s">
        <v>216</v>
      </c>
      <c r="K142" s="110"/>
      <c r="L142" s="111"/>
      <c r="M142" s="112"/>
      <c r="N142" s="55">
        <v>640</v>
      </c>
      <c r="O142" s="55"/>
      <c r="P142" s="3"/>
      <c r="Q142" s="107"/>
      <c r="R142" s="3"/>
    </row>
    <row r="143" spans="1:18" ht="13.5" customHeight="1">
      <c r="A143" s="95">
        <f t="shared" si="2"/>
        <v>125</v>
      </c>
      <c r="B143" s="77"/>
      <c r="C143" s="76"/>
      <c r="D143" s="76"/>
      <c r="E143" s="76"/>
      <c r="F143" s="76"/>
      <c r="G143" s="76"/>
      <c r="H143" s="76"/>
      <c r="I143" s="78"/>
      <c r="J143" s="71" t="s">
        <v>217</v>
      </c>
      <c r="K143" s="110"/>
      <c r="L143" s="111"/>
      <c r="M143" s="112"/>
      <c r="N143" s="106">
        <v>123325.7</v>
      </c>
      <c r="O143" s="55"/>
      <c r="P143" s="3"/>
      <c r="Q143" s="107">
        <v>123325.7</v>
      </c>
      <c r="R143" s="3"/>
    </row>
    <row r="144" spans="1:18" ht="13.5" customHeight="1">
      <c r="A144" s="95">
        <f t="shared" si="2"/>
        <v>126</v>
      </c>
      <c r="B144" s="77" t="s">
        <v>106</v>
      </c>
      <c r="C144" s="76" t="s">
        <v>183</v>
      </c>
      <c r="D144" s="76" t="s">
        <v>43</v>
      </c>
      <c r="E144" s="76" t="s">
        <v>43</v>
      </c>
      <c r="F144" s="76" t="s">
        <v>218</v>
      </c>
      <c r="G144" s="76" t="s">
        <v>69</v>
      </c>
      <c r="H144" s="76" t="s">
        <v>35</v>
      </c>
      <c r="I144" s="78" t="s">
        <v>185</v>
      </c>
      <c r="J144" s="71" t="s">
        <v>219</v>
      </c>
      <c r="K144" s="110"/>
      <c r="L144" s="111"/>
      <c r="M144" s="112"/>
      <c r="N144" s="108"/>
      <c r="O144" s="55"/>
      <c r="P144" s="3"/>
      <c r="Q144" s="107"/>
      <c r="R144" s="3"/>
    </row>
    <row r="145" spans="1:18" ht="13.5" customHeight="1">
      <c r="A145" s="95">
        <f t="shared" si="2"/>
        <v>127</v>
      </c>
      <c r="B145" s="77"/>
      <c r="C145" s="76"/>
      <c r="D145" s="76"/>
      <c r="E145" s="76"/>
      <c r="F145" s="76"/>
      <c r="G145" s="76"/>
      <c r="H145" s="76"/>
      <c r="I145" s="78"/>
      <c r="J145" s="71" t="s">
        <v>220</v>
      </c>
      <c r="K145" s="110"/>
      <c r="L145" s="111"/>
      <c r="M145" s="112"/>
      <c r="N145" s="108"/>
      <c r="O145" s="55"/>
      <c r="P145" s="3"/>
      <c r="Q145" s="107"/>
      <c r="R145" s="3"/>
    </row>
    <row r="146" spans="1:18" ht="13.5" customHeight="1">
      <c r="A146" s="95">
        <f t="shared" si="2"/>
        <v>128</v>
      </c>
      <c r="B146" s="77"/>
      <c r="C146" s="76"/>
      <c r="D146" s="76"/>
      <c r="E146" s="76"/>
      <c r="F146" s="76"/>
      <c r="G146" s="76"/>
      <c r="H146" s="76"/>
      <c r="I146" s="78"/>
      <c r="J146" s="71" t="s">
        <v>221</v>
      </c>
      <c r="K146" s="110"/>
      <c r="L146" s="111"/>
      <c r="M146" s="112"/>
      <c r="N146" s="108"/>
      <c r="O146" s="55"/>
      <c r="P146" s="3"/>
      <c r="Q146" s="107"/>
      <c r="R146" s="3"/>
    </row>
    <row r="147" spans="1:18" ht="13.5" customHeight="1">
      <c r="A147" s="95">
        <f t="shared" si="2"/>
        <v>129</v>
      </c>
      <c r="B147" s="48" t="s">
        <v>106</v>
      </c>
      <c r="C147" s="49" t="s">
        <v>183</v>
      </c>
      <c r="D147" s="49" t="s">
        <v>43</v>
      </c>
      <c r="E147" s="49" t="s">
        <v>43</v>
      </c>
      <c r="F147" s="49" t="s">
        <v>222</v>
      </c>
      <c r="G147" s="49" t="s">
        <v>69</v>
      </c>
      <c r="H147" s="49" t="s">
        <v>35</v>
      </c>
      <c r="I147" s="50" t="s">
        <v>185</v>
      </c>
      <c r="J147" s="57" t="s">
        <v>223</v>
      </c>
      <c r="K147" s="87"/>
      <c r="L147" s="103">
        <f>SUM(L148:L177)</f>
        <v>314478.704</v>
      </c>
      <c r="M147" s="6"/>
      <c r="N147" s="103">
        <f>SUM(N148:N177)</f>
        <v>324561.87</v>
      </c>
      <c r="O147" s="55"/>
      <c r="P147" s="3"/>
      <c r="Q147" s="104">
        <f>SUM(Q148:Q177)</f>
        <v>329868.17913999996</v>
      </c>
      <c r="R147" s="3"/>
    </row>
    <row r="148" spans="1:18" ht="13.5" customHeight="1">
      <c r="A148" s="95">
        <f t="shared" si="2"/>
        <v>130</v>
      </c>
      <c r="B148" s="48" t="s">
        <v>106</v>
      </c>
      <c r="C148" s="49" t="s">
        <v>183</v>
      </c>
      <c r="D148" s="49" t="s">
        <v>43</v>
      </c>
      <c r="E148" s="49" t="s">
        <v>43</v>
      </c>
      <c r="F148" s="49" t="s">
        <v>222</v>
      </c>
      <c r="G148" s="49" t="s">
        <v>69</v>
      </c>
      <c r="H148" s="49" t="s">
        <v>112</v>
      </c>
      <c r="I148" s="50" t="s">
        <v>185</v>
      </c>
      <c r="J148" s="57" t="s">
        <v>224</v>
      </c>
      <c r="K148" s="87"/>
      <c r="L148" s="103"/>
      <c r="M148" s="6"/>
      <c r="N148" s="103"/>
      <c r="O148" s="55"/>
      <c r="P148" s="3"/>
      <c r="Q148" s="85"/>
      <c r="R148" s="3"/>
    </row>
    <row r="149" spans="1:18" ht="13.5" customHeight="1">
      <c r="A149" s="95">
        <f t="shared" si="2"/>
        <v>131</v>
      </c>
      <c r="B149" s="48"/>
      <c r="C149" s="49"/>
      <c r="D149" s="49"/>
      <c r="E149" s="49"/>
      <c r="F149" s="49"/>
      <c r="G149" s="49"/>
      <c r="H149" s="49"/>
      <c r="I149" s="50"/>
      <c r="J149" s="57" t="s">
        <v>225</v>
      </c>
      <c r="K149" s="87"/>
      <c r="L149" s="103">
        <v>15456.7</v>
      </c>
      <c r="M149" s="79">
        <v>3227.6</v>
      </c>
      <c r="N149" s="84">
        <f>SUM(L149:M149)</f>
        <v>18684.3</v>
      </c>
      <c r="O149" s="55"/>
      <c r="P149" s="3"/>
      <c r="Q149" s="85">
        <v>18886.2</v>
      </c>
      <c r="R149" s="3"/>
    </row>
    <row r="150" spans="1:18" ht="13.5" customHeight="1">
      <c r="A150" s="95">
        <f>A149+1</f>
        <v>132</v>
      </c>
      <c r="B150" s="48" t="s">
        <v>106</v>
      </c>
      <c r="C150" s="49" t="s">
        <v>183</v>
      </c>
      <c r="D150" s="49" t="s">
        <v>43</v>
      </c>
      <c r="E150" s="49" t="s">
        <v>43</v>
      </c>
      <c r="F150" s="49" t="s">
        <v>222</v>
      </c>
      <c r="G150" s="49" t="s">
        <v>69</v>
      </c>
      <c r="H150" s="49" t="s">
        <v>133</v>
      </c>
      <c r="I150" s="50" t="s">
        <v>185</v>
      </c>
      <c r="J150" s="57" t="s">
        <v>226</v>
      </c>
      <c r="K150" s="87"/>
      <c r="L150" s="89"/>
      <c r="M150" s="6"/>
      <c r="N150" s="89"/>
      <c r="O150" s="55"/>
      <c r="P150" s="3"/>
      <c r="Q150" s="85"/>
      <c r="R150" s="3"/>
    </row>
    <row r="151" spans="1:18" ht="13.5" customHeight="1">
      <c r="A151" s="95">
        <f t="shared" si="2"/>
        <v>133</v>
      </c>
      <c r="B151" s="48"/>
      <c r="C151" s="49"/>
      <c r="D151" s="49"/>
      <c r="E151" s="49"/>
      <c r="F151" s="49"/>
      <c r="G151" s="49"/>
      <c r="H151" s="49"/>
      <c r="I151" s="50"/>
      <c r="J151" s="57" t="s">
        <v>227</v>
      </c>
      <c r="K151" s="87"/>
      <c r="L151" s="92">
        <v>183823</v>
      </c>
      <c r="M151" s="6"/>
      <c r="N151" s="92">
        <v>183823</v>
      </c>
      <c r="O151" s="55"/>
      <c r="P151" s="3"/>
      <c r="Q151" s="85">
        <v>186896.7</v>
      </c>
      <c r="R151" s="3"/>
    </row>
    <row r="152" spans="1:18" ht="13.5" customHeight="1">
      <c r="A152" s="95">
        <f t="shared" si="2"/>
        <v>134</v>
      </c>
      <c r="B152" s="48" t="s">
        <v>106</v>
      </c>
      <c r="C152" s="49" t="s">
        <v>183</v>
      </c>
      <c r="D152" s="49" t="s">
        <v>43</v>
      </c>
      <c r="E152" s="49" t="s">
        <v>43</v>
      </c>
      <c r="F152" s="49" t="s">
        <v>222</v>
      </c>
      <c r="G152" s="49" t="s">
        <v>69</v>
      </c>
      <c r="H152" s="49" t="s">
        <v>135</v>
      </c>
      <c r="I152" s="50" t="s">
        <v>185</v>
      </c>
      <c r="J152" s="57" t="s">
        <v>228</v>
      </c>
      <c r="K152" s="87"/>
      <c r="L152" s="103"/>
      <c r="M152" s="6"/>
      <c r="N152" s="103"/>
      <c r="O152" s="55"/>
      <c r="P152" s="3"/>
      <c r="Q152" s="85"/>
      <c r="R152" s="3"/>
    </row>
    <row r="153" spans="1:18" ht="13.5" customHeight="1">
      <c r="A153" s="95">
        <f t="shared" si="2"/>
        <v>135</v>
      </c>
      <c r="B153" s="48"/>
      <c r="C153" s="49"/>
      <c r="D153" s="49"/>
      <c r="E153" s="49"/>
      <c r="F153" s="49"/>
      <c r="G153" s="49"/>
      <c r="H153" s="49"/>
      <c r="I153" s="50"/>
      <c r="J153" s="57" t="s">
        <v>229</v>
      </c>
      <c r="K153" s="87"/>
      <c r="L153" s="103">
        <v>1805.5</v>
      </c>
      <c r="M153" s="6"/>
      <c r="N153" s="103">
        <v>1805.5</v>
      </c>
      <c r="O153" s="55"/>
      <c r="P153" s="3"/>
      <c r="Q153" s="85">
        <v>1827.2</v>
      </c>
      <c r="R153" s="3"/>
    </row>
    <row r="154" spans="1:18" ht="13.5" customHeight="1">
      <c r="A154" s="95">
        <f t="shared" si="2"/>
        <v>136</v>
      </c>
      <c r="B154" s="48" t="s">
        <v>106</v>
      </c>
      <c r="C154" s="49" t="s">
        <v>183</v>
      </c>
      <c r="D154" s="49" t="s">
        <v>43</v>
      </c>
      <c r="E154" s="49" t="s">
        <v>43</v>
      </c>
      <c r="F154" s="49" t="s">
        <v>222</v>
      </c>
      <c r="G154" s="49" t="s">
        <v>69</v>
      </c>
      <c r="H154" s="49" t="s">
        <v>137</v>
      </c>
      <c r="I154" s="50" t="s">
        <v>185</v>
      </c>
      <c r="J154" s="57" t="s">
        <v>228</v>
      </c>
      <c r="K154" s="87"/>
      <c r="L154" s="103"/>
      <c r="M154" s="6"/>
      <c r="N154" s="103"/>
      <c r="O154" s="55"/>
      <c r="P154" s="3"/>
      <c r="Q154" s="85"/>
      <c r="R154" s="3"/>
    </row>
    <row r="155" spans="1:18" ht="13.5" customHeight="1">
      <c r="A155" s="95">
        <f t="shared" si="2"/>
        <v>137</v>
      </c>
      <c r="B155" s="48"/>
      <c r="C155" s="49"/>
      <c r="D155" s="49"/>
      <c r="E155" s="49"/>
      <c r="F155" s="49"/>
      <c r="G155" s="49"/>
      <c r="H155" s="49"/>
      <c r="I155" s="50"/>
      <c r="J155" s="57" t="s">
        <v>230</v>
      </c>
      <c r="K155" s="87"/>
      <c r="L155" s="103">
        <v>5549.2</v>
      </c>
      <c r="M155" s="6"/>
      <c r="N155" s="103">
        <v>5549.2</v>
      </c>
      <c r="O155" s="55"/>
      <c r="P155" s="3"/>
      <c r="Q155" s="85">
        <v>1208.3</v>
      </c>
      <c r="R155" s="3"/>
    </row>
    <row r="156" spans="1:18" ht="13.5" customHeight="1">
      <c r="A156" s="95">
        <f t="shared" si="2"/>
        <v>138</v>
      </c>
      <c r="B156" s="48" t="s">
        <v>106</v>
      </c>
      <c r="C156" s="49" t="s">
        <v>183</v>
      </c>
      <c r="D156" s="49" t="s">
        <v>43</v>
      </c>
      <c r="E156" s="49" t="s">
        <v>43</v>
      </c>
      <c r="F156" s="49" t="s">
        <v>222</v>
      </c>
      <c r="G156" s="49" t="s">
        <v>69</v>
      </c>
      <c r="H156" s="49" t="s">
        <v>140</v>
      </c>
      <c r="I156" s="50" t="s">
        <v>185</v>
      </c>
      <c r="J156" s="57" t="s">
        <v>228</v>
      </c>
      <c r="K156" s="87"/>
      <c r="L156" s="103"/>
      <c r="M156" s="6"/>
      <c r="N156" s="103"/>
      <c r="O156" s="55"/>
      <c r="P156" s="3"/>
      <c r="Q156" s="85"/>
      <c r="R156" s="3"/>
    </row>
    <row r="157" spans="1:18" ht="13.5" customHeight="1">
      <c r="A157" s="95">
        <f t="shared" si="2"/>
        <v>139</v>
      </c>
      <c r="B157" s="48"/>
      <c r="C157" s="49"/>
      <c r="D157" s="49"/>
      <c r="E157" s="49"/>
      <c r="F157" s="49"/>
      <c r="G157" s="49"/>
      <c r="H157" s="49"/>
      <c r="I157" s="50"/>
      <c r="J157" s="57" t="s">
        <v>231</v>
      </c>
      <c r="K157" s="87"/>
      <c r="L157" s="103">
        <v>688.8</v>
      </c>
      <c r="M157" s="6"/>
      <c r="N157" s="103">
        <v>688.8</v>
      </c>
      <c r="O157" s="55"/>
      <c r="P157" s="3"/>
      <c r="Q157" s="85">
        <v>588.8</v>
      </c>
      <c r="R157" s="3"/>
    </row>
    <row r="158" spans="1:18" ht="13.5" customHeight="1">
      <c r="A158" s="95">
        <f t="shared" si="2"/>
        <v>140</v>
      </c>
      <c r="B158" s="48" t="s">
        <v>106</v>
      </c>
      <c r="C158" s="49" t="s">
        <v>183</v>
      </c>
      <c r="D158" s="49" t="s">
        <v>43</v>
      </c>
      <c r="E158" s="49" t="s">
        <v>43</v>
      </c>
      <c r="F158" s="49" t="s">
        <v>222</v>
      </c>
      <c r="G158" s="49" t="s">
        <v>69</v>
      </c>
      <c r="H158" s="49" t="s">
        <v>143</v>
      </c>
      <c r="I158" s="50" t="s">
        <v>185</v>
      </c>
      <c r="J158" s="57" t="s">
        <v>232</v>
      </c>
      <c r="K158" s="87"/>
      <c r="L158" s="103"/>
      <c r="M158" s="6"/>
      <c r="N158" s="103"/>
      <c r="O158" s="55"/>
      <c r="P158" s="3"/>
      <c r="Q158" s="85"/>
      <c r="R158" s="3"/>
    </row>
    <row r="159" spans="1:18" ht="13.5" customHeight="1">
      <c r="A159" s="95">
        <f t="shared" si="2"/>
        <v>141</v>
      </c>
      <c r="B159" s="48"/>
      <c r="C159" s="49"/>
      <c r="D159" s="49"/>
      <c r="E159" s="49"/>
      <c r="F159" s="49"/>
      <c r="G159" s="49"/>
      <c r="H159" s="49"/>
      <c r="I159" s="50"/>
      <c r="J159" s="57" t="s">
        <v>233</v>
      </c>
      <c r="K159" s="87"/>
      <c r="L159" s="103">
        <v>389.9</v>
      </c>
      <c r="M159" s="62">
        <v>164</v>
      </c>
      <c r="N159" s="84">
        <f>SUM(L159:M159)</f>
        <v>553.9</v>
      </c>
      <c r="O159" s="55"/>
      <c r="P159" s="3"/>
      <c r="Q159" s="85">
        <v>553.9</v>
      </c>
      <c r="R159" s="3"/>
    </row>
    <row r="160" spans="1:18" ht="13.5" customHeight="1">
      <c r="A160" s="95">
        <f t="shared" si="2"/>
        <v>142</v>
      </c>
      <c r="B160" s="48" t="s">
        <v>106</v>
      </c>
      <c r="C160" s="49" t="s">
        <v>183</v>
      </c>
      <c r="D160" s="49" t="s">
        <v>43</v>
      </c>
      <c r="E160" s="49" t="s">
        <v>43</v>
      </c>
      <c r="F160" s="49" t="s">
        <v>222</v>
      </c>
      <c r="G160" s="49" t="s">
        <v>69</v>
      </c>
      <c r="H160" s="49" t="s">
        <v>146</v>
      </c>
      <c r="I160" s="50" t="s">
        <v>185</v>
      </c>
      <c r="J160" s="57" t="s">
        <v>224</v>
      </c>
      <c r="K160" s="87"/>
      <c r="L160" s="92"/>
      <c r="M160" s="6"/>
      <c r="N160" s="92"/>
      <c r="O160" s="55"/>
      <c r="P160" s="3"/>
      <c r="Q160" s="85"/>
      <c r="R160" s="3"/>
    </row>
    <row r="161" spans="1:18" ht="13.5" customHeight="1">
      <c r="A161" s="95">
        <f t="shared" si="2"/>
        <v>143</v>
      </c>
      <c r="B161" s="48"/>
      <c r="C161" s="49"/>
      <c r="D161" s="49"/>
      <c r="E161" s="49"/>
      <c r="F161" s="49"/>
      <c r="G161" s="49"/>
      <c r="H161" s="49"/>
      <c r="I161" s="50"/>
      <c r="J161" s="57" t="s">
        <v>234</v>
      </c>
      <c r="K161" s="87"/>
      <c r="L161" s="92">
        <v>593</v>
      </c>
      <c r="M161" s="6"/>
      <c r="N161" s="92">
        <v>593</v>
      </c>
      <c r="O161" s="55"/>
      <c r="P161" s="3"/>
      <c r="Q161" s="85">
        <v>593</v>
      </c>
      <c r="R161" s="3"/>
    </row>
    <row r="162" spans="1:18" ht="13.5" customHeight="1">
      <c r="A162" s="95">
        <f t="shared" si="2"/>
        <v>144</v>
      </c>
      <c r="B162" s="48" t="s">
        <v>106</v>
      </c>
      <c r="C162" s="49" t="s">
        <v>183</v>
      </c>
      <c r="D162" s="49" t="s">
        <v>43</v>
      </c>
      <c r="E162" s="49" t="s">
        <v>43</v>
      </c>
      <c r="F162" s="49" t="s">
        <v>222</v>
      </c>
      <c r="G162" s="49" t="s">
        <v>69</v>
      </c>
      <c r="H162" s="49" t="s">
        <v>235</v>
      </c>
      <c r="I162" s="50" t="s">
        <v>185</v>
      </c>
      <c r="J162" s="57" t="s">
        <v>236</v>
      </c>
      <c r="K162" s="87"/>
      <c r="L162" s="92"/>
      <c r="M162" s="6"/>
      <c r="N162" s="92"/>
      <c r="O162" s="55"/>
      <c r="P162" s="3"/>
      <c r="Q162" s="85"/>
      <c r="R162" s="3"/>
    </row>
    <row r="163" spans="1:18" ht="13.5" customHeight="1">
      <c r="A163" s="95">
        <f aca="true" t="shared" si="3" ref="A163:A200">A162+1</f>
        <v>145</v>
      </c>
      <c r="B163" s="48"/>
      <c r="C163" s="49"/>
      <c r="D163" s="49"/>
      <c r="E163" s="49"/>
      <c r="F163" s="49"/>
      <c r="G163" s="49"/>
      <c r="H163" s="49"/>
      <c r="I163" s="50"/>
      <c r="J163" s="57" t="s">
        <v>237</v>
      </c>
      <c r="K163" s="87"/>
      <c r="L163" s="92">
        <v>340</v>
      </c>
      <c r="M163" s="6"/>
      <c r="N163" s="92">
        <v>340</v>
      </c>
      <c r="O163" s="55"/>
      <c r="P163" s="3"/>
      <c r="Q163" s="85">
        <v>340</v>
      </c>
      <c r="R163" s="3"/>
    </row>
    <row r="164" spans="1:18" ht="13.5" customHeight="1">
      <c r="A164" s="95">
        <f t="shared" si="3"/>
        <v>146</v>
      </c>
      <c r="B164" s="48" t="s">
        <v>106</v>
      </c>
      <c r="C164" s="49" t="s">
        <v>183</v>
      </c>
      <c r="D164" s="49" t="s">
        <v>43</v>
      </c>
      <c r="E164" s="49" t="s">
        <v>43</v>
      </c>
      <c r="F164" s="49" t="s">
        <v>222</v>
      </c>
      <c r="G164" s="49" t="s">
        <v>69</v>
      </c>
      <c r="H164" s="49" t="s">
        <v>238</v>
      </c>
      <c r="I164" s="50" t="s">
        <v>185</v>
      </c>
      <c r="J164" s="57" t="s">
        <v>239</v>
      </c>
      <c r="K164" s="87"/>
      <c r="L164" s="103"/>
      <c r="M164" s="6"/>
      <c r="N164" s="103"/>
      <c r="O164" s="55"/>
      <c r="P164" s="3"/>
      <c r="Q164" s="85"/>
      <c r="R164" s="3"/>
    </row>
    <row r="165" spans="1:18" ht="13.5" customHeight="1">
      <c r="A165" s="95">
        <f t="shared" si="3"/>
        <v>147</v>
      </c>
      <c r="B165" s="48"/>
      <c r="C165" s="49"/>
      <c r="D165" s="49"/>
      <c r="E165" s="49"/>
      <c r="F165" s="49"/>
      <c r="G165" s="49"/>
      <c r="H165" s="49"/>
      <c r="I165" s="50"/>
      <c r="J165" s="57" t="s">
        <v>240</v>
      </c>
      <c r="K165" s="87"/>
      <c r="L165" s="92">
        <v>12848</v>
      </c>
      <c r="M165" s="62">
        <v>4673</v>
      </c>
      <c r="N165" s="84">
        <f>SUM(L165:M165)</f>
        <v>17521</v>
      </c>
      <c r="O165" s="55"/>
      <c r="P165" s="3"/>
      <c r="Q165" s="85">
        <v>17524.8</v>
      </c>
      <c r="R165" s="3"/>
    </row>
    <row r="166" spans="1:18" ht="13.5" customHeight="1">
      <c r="A166" s="95">
        <f t="shared" si="3"/>
        <v>148</v>
      </c>
      <c r="B166" s="48" t="s">
        <v>106</v>
      </c>
      <c r="C166" s="49" t="s">
        <v>183</v>
      </c>
      <c r="D166" s="49" t="s">
        <v>43</v>
      </c>
      <c r="E166" s="49" t="s">
        <v>43</v>
      </c>
      <c r="F166" s="49" t="s">
        <v>222</v>
      </c>
      <c r="G166" s="49" t="s">
        <v>69</v>
      </c>
      <c r="H166" s="49" t="s">
        <v>241</v>
      </c>
      <c r="I166" s="50" t="s">
        <v>185</v>
      </c>
      <c r="J166" s="57" t="s">
        <v>242</v>
      </c>
      <c r="K166" s="87"/>
      <c r="L166" s="103">
        <v>16355.6</v>
      </c>
      <c r="M166" s="6"/>
      <c r="N166" s="103">
        <v>16355.6</v>
      </c>
      <c r="O166" s="55"/>
      <c r="P166" s="3"/>
      <c r="Q166" s="85">
        <v>16588.8</v>
      </c>
      <c r="R166" s="3"/>
    </row>
    <row r="167" spans="1:18" ht="13.5" customHeight="1">
      <c r="A167" s="95">
        <f t="shared" si="3"/>
        <v>149</v>
      </c>
      <c r="B167" s="48" t="s">
        <v>106</v>
      </c>
      <c r="C167" s="49" t="s">
        <v>183</v>
      </c>
      <c r="D167" s="49" t="s">
        <v>43</v>
      </c>
      <c r="E167" s="49" t="s">
        <v>43</v>
      </c>
      <c r="F167" s="49" t="s">
        <v>222</v>
      </c>
      <c r="G167" s="49" t="s">
        <v>69</v>
      </c>
      <c r="H167" s="49" t="s">
        <v>243</v>
      </c>
      <c r="I167" s="50" t="s">
        <v>185</v>
      </c>
      <c r="J167" s="57" t="s">
        <v>244</v>
      </c>
      <c r="K167" s="87"/>
      <c r="L167" s="103"/>
      <c r="M167" s="6"/>
      <c r="N167" s="103"/>
      <c r="O167" s="55"/>
      <c r="P167" s="3"/>
      <c r="Q167" s="85"/>
      <c r="R167" s="3"/>
    </row>
    <row r="168" spans="1:18" ht="13.5" customHeight="1">
      <c r="A168" s="95">
        <f t="shared" si="3"/>
        <v>150</v>
      </c>
      <c r="B168" s="48"/>
      <c r="C168" s="49"/>
      <c r="D168" s="49"/>
      <c r="E168" s="49"/>
      <c r="F168" s="49"/>
      <c r="G168" s="49"/>
      <c r="H168" s="49"/>
      <c r="I168" s="50"/>
      <c r="J168" s="57" t="s">
        <v>245</v>
      </c>
      <c r="K168" s="87"/>
      <c r="L168" s="103">
        <v>272.5</v>
      </c>
      <c r="M168" s="6"/>
      <c r="N168" s="103">
        <v>272.5</v>
      </c>
      <c r="O168" s="55"/>
      <c r="P168" s="3"/>
      <c r="Q168" s="85">
        <v>272.5</v>
      </c>
      <c r="R168" s="3"/>
    </row>
    <row r="169" spans="1:18" ht="13.5" customHeight="1">
      <c r="A169" s="95">
        <f t="shared" si="3"/>
        <v>151</v>
      </c>
      <c r="B169" s="48" t="s">
        <v>106</v>
      </c>
      <c r="C169" s="49" t="s">
        <v>183</v>
      </c>
      <c r="D169" s="49" t="s">
        <v>43</v>
      </c>
      <c r="E169" s="49" t="s">
        <v>43</v>
      </c>
      <c r="F169" s="49" t="s">
        <v>222</v>
      </c>
      <c r="G169" s="49" t="s">
        <v>69</v>
      </c>
      <c r="H169" s="49" t="s">
        <v>246</v>
      </c>
      <c r="I169" s="50" t="s">
        <v>185</v>
      </c>
      <c r="J169" s="57" t="s">
        <v>247</v>
      </c>
      <c r="K169" s="87"/>
      <c r="L169" s="103"/>
      <c r="M169" s="6"/>
      <c r="N169" s="103"/>
      <c r="O169" s="55"/>
      <c r="P169" s="3"/>
      <c r="Q169" s="85"/>
      <c r="R169" s="3"/>
    </row>
    <row r="170" spans="1:18" ht="13.5" customHeight="1">
      <c r="A170" s="95">
        <f t="shared" si="3"/>
        <v>152</v>
      </c>
      <c r="B170" s="48"/>
      <c r="C170" s="49"/>
      <c r="D170" s="49"/>
      <c r="E170" s="49"/>
      <c r="F170" s="49"/>
      <c r="G170" s="49"/>
      <c r="H170" s="49"/>
      <c r="I170" s="50"/>
      <c r="J170" s="57" t="s">
        <v>248</v>
      </c>
      <c r="K170" s="87"/>
      <c r="L170" s="103">
        <v>63276.5</v>
      </c>
      <c r="M170" s="6"/>
      <c r="N170" s="103">
        <v>63276.5</v>
      </c>
      <c r="O170" s="55"/>
      <c r="P170" s="3"/>
      <c r="Q170" s="85">
        <v>70511.5</v>
      </c>
      <c r="R170" s="3"/>
    </row>
    <row r="171" spans="1:18" ht="13.5" customHeight="1">
      <c r="A171" s="95">
        <f t="shared" si="3"/>
        <v>153</v>
      </c>
      <c r="B171" s="48" t="s">
        <v>106</v>
      </c>
      <c r="C171" s="49" t="s">
        <v>183</v>
      </c>
      <c r="D171" s="49" t="s">
        <v>43</v>
      </c>
      <c r="E171" s="49" t="s">
        <v>43</v>
      </c>
      <c r="F171" s="49" t="s">
        <v>222</v>
      </c>
      <c r="G171" s="49" t="s">
        <v>69</v>
      </c>
      <c r="H171" s="49" t="s">
        <v>249</v>
      </c>
      <c r="I171" s="50" t="s">
        <v>185</v>
      </c>
      <c r="J171" s="57" t="s">
        <v>250</v>
      </c>
      <c r="K171" s="87"/>
      <c r="L171" s="103"/>
      <c r="M171" s="103"/>
      <c r="N171" s="103"/>
      <c r="O171" s="55"/>
      <c r="P171" s="3"/>
      <c r="Q171" s="85"/>
      <c r="R171" s="3"/>
    </row>
    <row r="172" spans="1:18" ht="13.5" customHeight="1">
      <c r="A172" s="95">
        <f t="shared" si="3"/>
        <v>154</v>
      </c>
      <c r="B172" s="48"/>
      <c r="C172" s="49"/>
      <c r="D172" s="49"/>
      <c r="E172" s="49"/>
      <c r="F172" s="49"/>
      <c r="G172" s="49"/>
      <c r="H172" s="49"/>
      <c r="I172" s="50"/>
      <c r="J172" s="57" t="s">
        <v>251</v>
      </c>
      <c r="K172" s="87"/>
      <c r="L172" s="103">
        <v>13048.5</v>
      </c>
      <c r="M172" s="103"/>
      <c r="N172" s="103">
        <f>SUM(L172:M172)</f>
        <v>13048.5</v>
      </c>
      <c r="O172" s="55"/>
      <c r="P172" s="3"/>
      <c r="Q172" s="85">
        <v>12031.5</v>
      </c>
      <c r="R172" s="3"/>
    </row>
    <row r="173" spans="1:18" ht="13.5" customHeight="1">
      <c r="A173" s="95">
        <f t="shared" si="3"/>
        <v>155</v>
      </c>
      <c r="B173" s="48" t="s">
        <v>106</v>
      </c>
      <c r="C173" s="49" t="s">
        <v>183</v>
      </c>
      <c r="D173" s="49" t="s">
        <v>43</v>
      </c>
      <c r="E173" s="49" t="s">
        <v>43</v>
      </c>
      <c r="F173" s="49" t="s">
        <v>222</v>
      </c>
      <c r="G173" s="49" t="s">
        <v>69</v>
      </c>
      <c r="H173" s="49" t="s">
        <v>252</v>
      </c>
      <c r="I173" s="50" t="s">
        <v>185</v>
      </c>
      <c r="J173" s="57" t="s">
        <v>253</v>
      </c>
      <c r="K173" s="87"/>
      <c r="L173" s="103"/>
      <c r="M173" s="113"/>
      <c r="N173" s="103"/>
      <c r="O173" s="55"/>
      <c r="P173" s="3"/>
      <c r="Q173" s="85"/>
      <c r="R173" s="3"/>
    </row>
    <row r="174" spans="1:18" ht="13.5" customHeight="1">
      <c r="A174" s="95">
        <f t="shared" si="3"/>
        <v>156</v>
      </c>
      <c r="B174" s="48"/>
      <c r="C174" s="49"/>
      <c r="D174" s="49"/>
      <c r="E174" s="49"/>
      <c r="F174" s="49"/>
      <c r="G174" s="49"/>
      <c r="H174" s="49"/>
      <c r="I174" s="50"/>
      <c r="J174" s="57" t="s">
        <v>254</v>
      </c>
      <c r="K174" s="87"/>
      <c r="L174" s="103"/>
      <c r="M174" s="113"/>
      <c r="N174" s="103"/>
      <c r="O174" s="55"/>
      <c r="P174" s="3"/>
      <c r="Q174" s="85"/>
      <c r="R174" s="3"/>
    </row>
    <row r="175" spans="1:18" ht="13.5" customHeight="1">
      <c r="A175" s="95">
        <f t="shared" si="3"/>
        <v>157</v>
      </c>
      <c r="B175" s="48"/>
      <c r="C175" s="49"/>
      <c r="D175" s="49"/>
      <c r="E175" s="49"/>
      <c r="F175" s="49"/>
      <c r="G175" s="49"/>
      <c r="H175" s="49"/>
      <c r="I175" s="50"/>
      <c r="J175" s="57" t="s">
        <v>255</v>
      </c>
      <c r="K175" s="87"/>
      <c r="L175" s="84">
        <v>31.504</v>
      </c>
      <c r="M175" s="114">
        <v>18.566</v>
      </c>
      <c r="N175" s="84">
        <f>SUM(L175:M175)</f>
        <v>50.07</v>
      </c>
      <c r="O175" s="55"/>
      <c r="P175" s="3"/>
      <c r="Q175" s="104">
        <v>44.97914</v>
      </c>
      <c r="R175" s="3"/>
    </row>
    <row r="176" spans="1:18" ht="13.5" customHeight="1">
      <c r="A176" s="95">
        <f t="shared" si="3"/>
        <v>158</v>
      </c>
      <c r="B176" s="48" t="s">
        <v>106</v>
      </c>
      <c r="C176" s="49" t="s">
        <v>183</v>
      </c>
      <c r="D176" s="49" t="s">
        <v>43</v>
      </c>
      <c r="E176" s="49" t="s">
        <v>43</v>
      </c>
      <c r="F176" s="49" t="s">
        <v>222</v>
      </c>
      <c r="G176" s="49" t="s">
        <v>69</v>
      </c>
      <c r="H176" s="49" t="s">
        <v>256</v>
      </c>
      <c r="I176" s="50" t="s">
        <v>185</v>
      </c>
      <c r="J176" s="57" t="s">
        <v>257</v>
      </c>
      <c r="K176" s="87"/>
      <c r="L176" s="84"/>
      <c r="M176" s="113"/>
      <c r="N176" s="84"/>
      <c r="O176" s="55"/>
      <c r="P176" s="3"/>
      <c r="Q176" s="85"/>
      <c r="R176" s="3"/>
    </row>
    <row r="177" spans="1:18" ht="13.5" customHeight="1">
      <c r="A177" s="95">
        <f t="shared" si="3"/>
        <v>159</v>
      </c>
      <c r="B177" s="48"/>
      <c r="C177" s="49"/>
      <c r="D177" s="49"/>
      <c r="E177" s="49"/>
      <c r="F177" s="49"/>
      <c r="G177" s="49"/>
      <c r="H177" s="49"/>
      <c r="I177" s="50"/>
      <c r="J177" s="57" t="s">
        <v>258</v>
      </c>
      <c r="K177" s="87"/>
      <c r="L177" s="84"/>
      <c r="M177" s="113">
        <v>2000</v>
      </c>
      <c r="N177" s="84">
        <f>SUM(L177:M177)</f>
        <v>2000</v>
      </c>
      <c r="O177" s="55"/>
      <c r="P177" s="3"/>
      <c r="Q177" s="85">
        <v>2000</v>
      </c>
      <c r="R177" s="3"/>
    </row>
    <row r="178" spans="1:18" ht="13.5" customHeight="1">
      <c r="A178" s="95">
        <f t="shared" si="3"/>
        <v>160</v>
      </c>
      <c r="B178" s="115" t="s">
        <v>106</v>
      </c>
      <c r="C178" s="115" t="s">
        <v>183</v>
      </c>
      <c r="D178" s="115" t="s">
        <v>43</v>
      </c>
      <c r="E178" s="115" t="s">
        <v>58</v>
      </c>
      <c r="F178" s="115" t="s">
        <v>55</v>
      </c>
      <c r="G178" s="115" t="s">
        <v>69</v>
      </c>
      <c r="H178" s="115" t="s">
        <v>35</v>
      </c>
      <c r="I178" s="115" t="s">
        <v>185</v>
      </c>
      <c r="J178" s="57" t="s">
        <v>259</v>
      </c>
      <c r="K178" s="87"/>
      <c r="L178" s="84"/>
      <c r="M178" s="113"/>
      <c r="N178" s="84"/>
      <c r="O178" s="55"/>
      <c r="P178" s="3"/>
      <c r="Q178" s="85"/>
      <c r="R178" s="3"/>
    </row>
    <row r="179" spans="1:18" ht="13.5" customHeight="1">
      <c r="A179" s="95">
        <f t="shared" si="3"/>
        <v>161</v>
      </c>
      <c r="B179" s="48"/>
      <c r="C179" s="49"/>
      <c r="D179" s="49"/>
      <c r="E179" s="49"/>
      <c r="F179" s="49"/>
      <c r="G179" s="49"/>
      <c r="H179" s="49"/>
      <c r="I179" s="50"/>
      <c r="J179" s="57" t="s">
        <v>260</v>
      </c>
      <c r="K179" s="87"/>
      <c r="L179" s="84"/>
      <c r="M179" s="113"/>
      <c r="N179" s="84"/>
      <c r="O179" s="55"/>
      <c r="P179" s="3"/>
      <c r="Q179" s="85"/>
      <c r="R179" s="3"/>
    </row>
    <row r="180" spans="1:18" ht="13.5" customHeight="1">
      <c r="A180" s="95">
        <f t="shared" si="3"/>
        <v>162</v>
      </c>
      <c r="B180" s="48"/>
      <c r="C180" s="49"/>
      <c r="D180" s="49"/>
      <c r="E180" s="49"/>
      <c r="F180" s="49"/>
      <c r="G180" s="49"/>
      <c r="H180" s="49"/>
      <c r="I180" s="50"/>
      <c r="J180" s="57" t="s">
        <v>261</v>
      </c>
      <c r="K180" s="87"/>
      <c r="L180" s="84"/>
      <c r="M180" s="113"/>
      <c r="N180" s="84"/>
      <c r="O180" s="55"/>
      <c r="P180" s="3"/>
      <c r="Q180" s="85">
        <v>595</v>
      </c>
      <c r="R180" s="3"/>
    </row>
    <row r="181" spans="1:18" ht="13.5" customHeight="1">
      <c r="A181" s="95">
        <f t="shared" si="3"/>
        <v>163</v>
      </c>
      <c r="B181" s="48" t="s">
        <v>106</v>
      </c>
      <c r="C181" s="49" t="s">
        <v>183</v>
      </c>
      <c r="D181" s="49" t="s">
        <v>43</v>
      </c>
      <c r="E181" s="49" t="s">
        <v>69</v>
      </c>
      <c r="F181" s="49" t="s">
        <v>262</v>
      </c>
      <c r="G181" s="49" t="s">
        <v>69</v>
      </c>
      <c r="H181" s="49" t="s">
        <v>35</v>
      </c>
      <c r="I181" s="50" t="s">
        <v>185</v>
      </c>
      <c r="J181" s="51" t="s">
        <v>263</v>
      </c>
      <c r="K181" s="87"/>
      <c r="L181" s="92">
        <f>SUM(L183+L185)</f>
        <v>8298</v>
      </c>
      <c r="M181" s="6"/>
      <c r="N181" s="92">
        <f>SUM(N183+N185)</f>
        <v>5574</v>
      </c>
      <c r="O181" s="55"/>
      <c r="P181" s="3"/>
      <c r="Q181" s="85">
        <f>SUM(Q183+Q185)</f>
        <v>5574</v>
      </c>
      <c r="R181" s="3"/>
    </row>
    <row r="182" spans="1:18" ht="13.5" customHeight="1">
      <c r="A182" s="95">
        <f t="shared" si="3"/>
        <v>164</v>
      </c>
      <c r="B182" s="48" t="s">
        <v>106</v>
      </c>
      <c r="C182" s="49" t="s">
        <v>183</v>
      </c>
      <c r="D182" s="49" t="s">
        <v>43</v>
      </c>
      <c r="E182" s="49" t="s">
        <v>69</v>
      </c>
      <c r="F182" s="49" t="s">
        <v>262</v>
      </c>
      <c r="G182" s="49" t="s">
        <v>69</v>
      </c>
      <c r="H182" s="49" t="s">
        <v>112</v>
      </c>
      <c r="I182" s="50" t="s">
        <v>185</v>
      </c>
      <c r="J182" s="57" t="s">
        <v>264</v>
      </c>
      <c r="K182" s="87"/>
      <c r="L182" s="103"/>
      <c r="M182" s="6"/>
      <c r="N182" s="103"/>
      <c r="O182" s="55"/>
      <c r="P182" s="3"/>
      <c r="Q182" s="85"/>
      <c r="R182" s="3"/>
    </row>
    <row r="183" spans="1:18" ht="13.5" customHeight="1">
      <c r="A183" s="95">
        <f t="shared" si="3"/>
        <v>165</v>
      </c>
      <c r="B183" s="48"/>
      <c r="C183" s="49"/>
      <c r="D183" s="49"/>
      <c r="E183" s="49"/>
      <c r="F183" s="49"/>
      <c r="G183" s="49"/>
      <c r="H183" s="49"/>
      <c r="I183" s="50"/>
      <c r="J183" s="57" t="s">
        <v>265</v>
      </c>
      <c r="K183" s="87"/>
      <c r="L183" s="92">
        <v>5574</v>
      </c>
      <c r="M183" s="6"/>
      <c r="N183" s="92">
        <v>5574</v>
      </c>
      <c r="O183" s="55"/>
      <c r="P183" s="3"/>
      <c r="Q183" s="85">
        <v>5574</v>
      </c>
      <c r="R183" s="3"/>
    </row>
    <row r="184" spans="1:18" ht="13.5" customHeight="1">
      <c r="A184" s="95">
        <f t="shared" si="3"/>
        <v>166</v>
      </c>
      <c r="B184" s="48" t="s">
        <v>106</v>
      </c>
      <c r="C184" s="49" t="s">
        <v>183</v>
      </c>
      <c r="D184" s="49" t="s">
        <v>43</v>
      </c>
      <c r="E184" s="49" t="s">
        <v>69</v>
      </c>
      <c r="F184" s="49" t="s">
        <v>262</v>
      </c>
      <c r="G184" s="49" t="s">
        <v>69</v>
      </c>
      <c r="H184" s="49" t="s">
        <v>133</v>
      </c>
      <c r="I184" s="50" t="s">
        <v>185</v>
      </c>
      <c r="J184" s="57" t="s">
        <v>266</v>
      </c>
      <c r="K184" s="87"/>
      <c r="L184" s="92"/>
      <c r="M184" s="6"/>
      <c r="N184" s="92"/>
      <c r="O184" s="55"/>
      <c r="P184" s="3"/>
      <c r="Q184" s="85"/>
      <c r="R184" s="3"/>
    </row>
    <row r="185" spans="1:18" ht="13.5" customHeight="1">
      <c r="A185" s="95">
        <f t="shared" si="3"/>
        <v>167</v>
      </c>
      <c r="B185" s="48"/>
      <c r="C185" s="49"/>
      <c r="D185" s="49"/>
      <c r="E185" s="49"/>
      <c r="F185" s="49"/>
      <c r="G185" s="49"/>
      <c r="H185" s="49"/>
      <c r="I185" s="50"/>
      <c r="J185" s="57" t="s">
        <v>267</v>
      </c>
      <c r="K185" s="87"/>
      <c r="L185" s="92">
        <v>2724</v>
      </c>
      <c r="M185" s="113">
        <v>-2724</v>
      </c>
      <c r="N185" s="103">
        <f>SUM(L185:M185)</f>
        <v>0</v>
      </c>
      <c r="O185" s="55"/>
      <c r="P185" s="3"/>
      <c r="Q185" s="85">
        <f>SUM(O185:P185)</f>
        <v>0</v>
      </c>
      <c r="R185" s="3"/>
    </row>
    <row r="186" spans="1:18" ht="13.5" customHeight="1">
      <c r="A186" s="95">
        <f t="shared" si="3"/>
        <v>168</v>
      </c>
      <c r="B186" s="48" t="s">
        <v>32</v>
      </c>
      <c r="C186" s="49" t="s">
        <v>268</v>
      </c>
      <c r="D186" s="49" t="s">
        <v>34</v>
      </c>
      <c r="E186" s="49" t="s">
        <v>34</v>
      </c>
      <c r="F186" s="49" t="s">
        <v>32</v>
      </c>
      <c r="G186" s="49" t="s">
        <v>34</v>
      </c>
      <c r="H186" s="49" t="s">
        <v>35</v>
      </c>
      <c r="I186" s="50" t="s">
        <v>32</v>
      </c>
      <c r="J186" s="63" t="s">
        <v>269</v>
      </c>
      <c r="K186" s="87"/>
      <c r="L186" s="92"/>
      <c r="M186" s="6"/>
      <c r="N186" s="92"/>
      <c r="O186" s="55"/>
      <c r="P186" s="3"/>
      <c r="Q186" s="85"/>
      <c r="R186" s="3"/>
    </row>
    <row r="187" spans="1:18" ht="13.5" customHeight="1">
      <c r="A187" s="95">
        <f t="shared" si="3"/>
        <v>169</v>
      </c>
      <c r="B187" s="48"/>
      <c r="C187" s="49"/>
      <c r="D187" s="49"/>
      <c r="E187" s="49"/>
      <c r="F187" s="49"/>
      <c r="G187" s="49"/>
      <c r="H187" s="49"/>
      <c r="I187" s="50"/>
      <c r="J187" s="63" t="s">
        <v>270</v>
      </c>
      <c r="K187" s="87"/>
      <c r="L187" s="81">
        <f>SUM(L188)</f>
        <v>26645.681</v>
      </c>
      <c r="M187" s="6"/>
      <c r="N187" s="81">
        <f>SUM(N188)</f>
        <v>26890.681</v>
      </c>
      <c r="O187" s="55"/>
      <c r="P187" s="3"/>
      <c r="Q187" s="82">
        <f>SUM(Q188)</f>
        <v>23971.246</v>
      </c>
      <c r="R187" s="3"/>
    </row>
    <row r="188" spans="1:18" ht="13.5" customHeight="1">
      <c r="A188" s="95">
        <f t="shared" si="3"/>
        <v>170</v>
      </c>
      <c r="B188" s="48" t="s">
        <v>32</v>
      </c>
      <c r="C188" s="49" t="s">
        <v>268</v>
      </c>
      <c r="D188" s="49" t="s">
        <v>43</v>
      </c>
      <c r="E188" s="49" t="s">
        <v>34</v>
      </c>
      <c r="F188" s="49" t="s">
        <v>32</v>
      </c>
      <c r="G188" s="49" t="s">
        <v>34</v>
      </c>
      <c r="H188" s="49" t="s">
        <v>35</v>
      </c>
      <c r="I188" s="50" t="s">
        <v>32</v>
      </c>
      <c r="J188" s="51" t="s">
        <v>271</v>
      </c>
      <c r="K188" s="87" t="e">
        <f>K189+#REF!</f>
        <v>#REF!</v>
      </c>
      <c r="L188" s="54">
        <f>SUM(L189:L199)</f>
        <v>26645.681</v>
      </c>
      <c r="M188" s="6"/>
      <c r="N188" s="81">
        <f>SUM(N189:N199)</f>
        <v>26890.681</v>
      </c>
      <c r="O188" s="55"/>
      <c r="P188" s="3"/>
      <c r="Q188" s="82">
        <f>SUM(Q189:Q199)</f>
        <v>23971.246</v>
      </c>
      <c r="R188" s="3"/>
    </row>
    <row r="189" spans="1:18" ht="13.5" customHeight="1">
      <c r="A189" s="95">
        <f t="shared" si="3"/>
        <v>171</v>
      </c>
      <c r="B189" s="48" t="s">
        <v>132</v>
      </c>
      <c r="C189" s="49" t="s">
        <v>268</v>
      </c>
      <c r="D189" s="49" t="s">
        <v>43</v>
      </c>
      <c r="E189" s="49" t="s">
        <v>38</v>
      </c>
      <c r="F189" s="49" t="s">
        <v>55</v>
      </c>
      <c r="G189" s="49" t="s">
        <v>69</v>
      </c>
      <c r="H189" s="49" t="s">
        <v>35</v>
      </c>
      <c r="I189" s="50" t="s">
        <v>129</v>
      </c>
      <c r="J189" s="116" t="s">
        <v>272</v>
      </c>
      <c r="K189" s="87">
        <v>600</v>
      </c>
      <c r="L189" s="84">
        <v>15827.581</v>
      </c>
      <c r="M189" s="113">
        <v>245</v>
      </c>
      <c r="N189" s="84">
        <f>SUM(L189:M189)</f>
        <v>16072.581</v>
      </c>
      <c r="O189" s="55"/>
      <c r="P189" s="3"/>
      <c r="Q189" s="85">
        <v>12837.746</v>
      </c>
      <c r="R189" s="3"/>
    </row>
    <row r="190" spans="1:18" ht="13.5" customHeight="1">
      <c r="A190" s="95">
        <f t="shared" si="3"/>
        <v>172</v>
      </c>
      <c r="B190" s="48" t="s">
        <v>273</v>
      </c>
      <c r="C190" s="49" t="s">
        <v>268</v>
      </c>
      <c r="D190" s="49" t="s">
        <v>43</v>
      </c>
      <c r="E190" s="49" t="s">
        <v>38</v>
      </c>
      <c r="F190" s="49" t="s">
        <v>55</v>
      </c>
      <c r="G190" s="49" t="s">
        <v>69</v>
      </c>
      <c r="H190" s="49" t="s">
        <v>35</v>
      </c>
      <c r="I190" s="50" t="s">
        <v>129</v>
      </c>
      <c r="J190" s="116" t="s">
        <v>274</v>
      </c>
      <c r="K190" s="87"/>
      <c r="L190" s="92">
        <v>1338</v>
      </c>
      <c r="M190" s="79"/>
      <c r="N190" s="103">
        <f aca="true" t="shared" si="4" ref="N190:N199">SUM(L190:M190)</f>
        <v>1338</v>
      </c>
      <c r="O190" s="55"/>
      <c r="P190" s="3"/>
      <c r="Q190" s="85">
        <v>1503.9</v>
      </c>
      <c r="R190" s="3"/>
    </row>
    <row r="191" spans="1:18" ht="13.5" customHeight="1">
      <c r="A191" s="95">
        <f t="shared" si="3"/>
        <v>173</v>
      </c>
      <c r="B191" s="48" t="s">
        <v>275</v>
      </c>
      <c r="C191" s="49" t="s">
        <v>268</v>
      </c>
      <c r="D191" s="49" t="s">
        <v>43</v>
      </c>
      <c r="E191" s="49" t="s">
        <v>38</v>
      </c>
      <c r="F191" s="49" t="s">
        <v>55</v>
      </c>
      <c r="G191" s="49" t="s">
        <v>69</v>
      </c>
      <c r="H191" s="49" t="s">
        <v>35</v>
      </c>
      <c r="I191" s="50" t="s">
        <v>129</v>
      </c>
      <c r="J191" s="116" t="s">
        <v>276</v>
      </c>
      <c r="K191" s="87"/>
      <c r="L191" s="92">
        <v>352</v>
      </c>
      <c r="M191" s="117"/>
      <c r="N191" s="103">
        <f t="shared" si="4"/>
        <v>352</v>
      </c>
      <c r="O191" s="55"/>
      <c r="P191" s="3"/>
      <c r="Q191" s="85">
        <v>352</v>
      </c>
      <c r="R191" s="3"/>
    </row>
    <row r="192" spans="1:18" ht="13.5" customHeight="1">
      <c r="A192" s="95">
        <f t="shared" si="3"/>
        <v>174</v>
      </c>
      <c r="B192" s="48" t="s">
        <v>277</v>
      </c>
      <c r="C192" s="49" t="s">
        <v>268</v>
      </c>
      <c r="D192" s="49" t="s">
        <v>43</v>
      </c>
      <c r="E192" s="49" t="s">
        <v>38</v>
      </c>
      <c r="F192" s="49" t="s">
        <v>55</v>
      </c>
      <c r="G192" s="49" t="s">
        <v>69</v>
      </c>
      <c r="H192" s="49" t="s">
        <v>35</v>
      </c>
      <c r="I192" s="50" t="s">
        <v>129</v>
      </c>
      <c r="J192" s="116" t="s">
        <v>278</v>
      </c>
      <c r="K192" s="87"/>
      <c r="L192" s="103">
        <v>374.7</v>
      </c>
      <c r="M192" s="79"/>
      <c r="N192" s="103">
        <f t="shared" si="4"/>
        <v>374.7</v>
      </c>
      <c r="O192" s="55"/>
      <c r="P192" s="3"/>
      <c r="Q192" s="85">
        <v>374.7</v>
      </c>
      <c r="R192" s="3"/>
    </row>
    <row r="193" spans="1:18" ht="13.5" customHeight="1">
      <c r="A193" s="95">
        <f t="shared" si="3"/>
        <v>175</v>
      </c>
      <c r="B193" s="48" t="s">
        <v>279</v>
      </c>
      <c r="C193" s="49" t="s">
        <v>268</v>
      </c>
      <c r="D193" s="49" t="s">
        <v>43</v>
      </c>
      <c r="E193" s="49" t="s">
        <v>38</v>
      </c>
      <c r="F193" s="49" t="s">
        <v>55</v>
      </c>
      <c r="G193" s="49" t="s">
        <v>69</v>
      </c>
      <c r="H193" s="49" t="s">
        <v>35</v>
      </c>
      <c r="I193" s="50" t="s">
        <v>129</v>
      </c>
      <c r="J193" s="116" t="s">
        <v>280</v>
      </c>
      <c r="K193" s="87"/>
      <c r="L193" s="92">
        <v>787</v>
      </c>
      <c r="M193" s="117"/>
      <c r="N193" s="103">
        <f t="shared" si="4"/>
        <v>787</v>
      </c>
      <c r="O193" s="55"/>
      <c r="P193" s="3"/>
      <c r="Q193" s="85">
        <v>787</v>
      </c>
      <c r="R193" s="3"/>
    </row>
    <row r="194" spans="1:18" ht="13.5" customHeight="1">
      <c r="A194" s="95">
        <f t="shared" si="3"/>
        <v>176</v>
      </c>
      <c r="B194" s="48" t="s">
        <v>281</v>
      </c>
      <c r="C194" s="49" t="s">
        <v>268</v>
      </c>
      <c r="D194" s="49" t="s">
        <v>43</v>
      </c>
      <c r="E194" s="49" t="s">
        <v>38</v>
      </c>
      <c r="F194" s="49" t="s">
        <v>55</v>
      </c>
      <c r="G194" s="49" t="s">
        <v>69</v>
      </c>
      <c r="H194" s="49" t="s">
        <v>35</v>
      </c>
      <c r="I194" s="50" t="s">
        <v>129</v>
      </c>
      <c r="J194" s="116" t="s">
        <v>282</v>
      </c>
      <c r="K194" s="87"/>
      <c r="L194" s="92">
        <v>2727.5</v>
      </c>
      <c r="M194" s="79"/>
      <c r="N194" s="103">
        <f t="shared" si="4"/>
        <v>2727.5</v>
      </c>
      <c r="O194" s="55"/>
      <c r="P194" s="3"/>
      <c r="Q194" s="85">
        <v>2727.5</v>
      </c>
      <c r="R194" s="3"/>
    </row>
    <row r="195" spans="1:18" ht="13.5" customHeight="1">
      <c r="A195" s="95">
        <f t="shared" si="3"/>
        <v>177</v>
      </c>
      <c r="B195" s="48" t="s">
        <v>283</v>
      </c>
      <c r="C195" s="49" t="s">
        <v>268</v>
      </c>
      <c r="D195" s="49" t="s">
        <v>43</v>
      </c>
      <c r="E195" s="49" t="s">
        <v>38</v>
      </c>
      <c r="F195" s="49" t="s">
        <v>55</v>
      </c>
      <c r="G195" s="49" t="s">
        <v>69</v>
      </c>
      <c r="H195" s="49" t="s">
        <v>35</v>
      </c>
      <c r="I195" s="50" t="s">
        <v>129</v>
      </c>
      <c r="J195" s="116" t="s">
        <v>284</v>
      </c>
      <c r="K195" s="87"/>
      <c r="L195" s="92">
        <v>303</v>
      </c>
      <c r="M195" s="117"/>
      <c r="N195" s="103">
        <f t="shared" si="4"/>
        <v>303</v>
      </c>
      <c r="O195" s="55"/>
      <c r="P195" s="3"/>
      <c r="Q195" s="85">
        <v>303</v>
      </c>
      <c r="R195" s="3"/>
    </row>
    <row r="196" spans="1:18" ht="13.5" customHeight="1">
      <c r="A196" s="95">
        <f t="shared" si="3"/>
        <v>178</v>
      </c>
      <c r="B196" s="48" t="s">
        <v>285</v>
      </c>
      <c r="C196" s="49" t="s">
        <v>268</v>
      </c>
      <c r="D196" s="49" t="s">
        <v>43</v>
      </c>
      <c r="E196" s="49" t="s">
        <v>38</v>
      </c>
      <c r="F196" s="49" t="s">
        <v>55</v>
      </c>
      <c r="G196" s="49" t="s">
        <v>69</v>
      </c>
      <c r="H196" s="49" t="s">
        <v>35</v>
      </c>
      <c r="I196" s="50" t="s">
        <v>129</v>
      </c>
      <c r="J196" s="116" t="s">
        <v>286</v>
      </c>
      <c r="K196" s="87"/>
      <c r="L196" s="92">
        <v>2293</v>
      </c>
      <c r="M196" s="117"/>
      <c r="N196" s="103">
        <f t="shared" si="4"/>
        <v>2293</v>
      </c>
      <c r="O196" s="55"/>
      <c r="P196" s="3"/>
      <c r="Q196" s="85">
        <v>2293</v>
      </c>
      <c r="R196" s="3"/>
    </row>
    <row r="197" spans="1:18" ht="13.5" customHeight="1">
      <c r="A197" s="95">
        <f t="shared" si="3"/>
        <v>179</v>
      </c>
      <c r="B197" s="48" t="s">
        <v>287</v>
      </c>
      <c r="C197" s="49" t="s">
        <v>268</v>
      </c>
      <c r="D197" s="49" t="s">
        <v>43</v>
      </c>
      <c r="E197" s="49" t="s">
        <v>38</v>
      </c>
      <c r="F197" s="49" t="s">
        <v>55</v>
      </c>
      <c r="G197" s="49" t="s">
        <v>69</v>
      </c>
      <c r="H197" s="49" t="s">
        <v>35</v>
      </c>
      <c r="I197" s="50" t="s">
        <v>129</v>
      </c>
      <c r="J197" s="116" t="s">
        <v>288</v>
      </c>
      <c r="K197" s="87"/>
      <c r="L197" s="92">
        <v>2233</v>
      </c>
      <c r="M197" s="117"/>
      <c r="N197" s="103">
        <f t="shared" si="4"/>
        <v>2233</v>
      </c>
      <c r="O197" s="55"/>
      <c r="P197" s="3"/>
      <c r="Q197" s="85">
        <v>2233</v>
      </c>
      <c r="R197" s="3"/>
    </row>
    <row r="198" spans="1:18" ht="13.5" customHeight="1">
      <c r="A198" s="95">
        <f t="shared" si="3"/>
        <v>180</v>
      </c>
      <c r="B198" s="48" t="s">
        <v>139</v>
      </c>
      <c r="C198" s="49" t="s">
        <v>268</v>
      </c>
      <c r="D198" s="49" t="s">
        <v>43</v>
      </c>
      <c r="E198" s="49" t="s">
        <v>38</v>
      </c>
      <c r="F198" s="49" t="s">
        <v>55</v>
      </c>
      <c r="G198" s="49" t="s">
        <v>69</v>
      </c>
      <c r="H198" s="49" t="s">
        <v>35</v>
      </c>
      <c r="I198" s="50" t="s">
        <v>129</v>
      </c>
      <c r="J198" s="116" t="s">
        <v>289</v>
      </c>
      <c r="K198" s="87"/>
      <c r="L198" s="92">
        <v>149.9</v>
      </c>
      <c r="M198" s="79"/>
      <c r="N198" s="103">
        <f t="shared" si="4"/>
        <v>149.9</v>
      </c>
      <c r="O198" s="55"/>
      <c r="P198" s="3"/>
      <c r="Q198" s="85">
        <v>179.9</v>
      </c>
      <c r="R198" s="3"/>
    </row>
    <row r="199" spans="1:18" ht="13.5" customHeight="1" thickBot="1">
      <c r="A199" s="95">
        <f t="shared" si="3"/>
        <v>181</v>
      </c>
      <c r="B199" s="118" t="s">
        <v>290</v>
      </c>
      <c r="C199" s="119" t="s">
        <v>268</v>
      </c>
      <c r="D199" s="119" t="s">
        <v>43</v>
      </c>
      <c r="E199" s="119" t="s">
        <v>38</v>
      </c>
      <c r="F199" s="119" t="s">
        <v>55</v>
      </c>
      <c r="G199" s="119" t="s">
        <v>69</v>
      </c>
      <c r="H199" s="119" t="s">
        <v>35</v>
      </c>
      <c r="I199" s="120" t="s">
        <v>129</v>
      </c>
      <c r="J199" s="116" t="s">
        <v>291</v>
      </c>
      <c r="K199" s="87"/>
      <c r="L199" s="92">
        <v>260</v>
      </c>
      <c r="M199" s="121"/>
      <c r="N199" s="103">
        <f t="shared" si="4"/>
        <v>260</v>
      </c>
      <c r="O199" s="106">
        <v>119.5</v>
      </c>
      <c r="P199" s="3"/>
      <c r="Q199" s="85">
        <f>SUM(N199+O199)</f>
        <v>379.5</v>
      </c>
      <c r="R199" s="3"/>
    </row>
    <row r="200" spans="1:18" ht="18.75" customHeight="1" thickBot="1">
      <c r="A200" s="122">
        <f t="shared" si="3"/>
        <v>182</v>
      </c>
      <c r="B200" s="29"/>
      <c r="C200" s="30"/>
      <c r="D200" s="30"/>
      <c r="E200" s="30"/>
      <c r="F200" s="30"/>
      <c r="G200" s="30"/>
      <c r="H200" s="30"/>
      <c r="I200" s="31"/>
      <c r="J200" s="32" t="s">
        <v>292</v>
      </c>
      <c r="K200" s="123" t="e">
        <f>K18+K120</f>
        <v>#REF!</v>
      </c>
      <c r="L200" s="97" t="e">
        <f>SUM(L114+L120+L187)</f>
        <v>#REF!</v>
      </c>
      <c r="M200" s="98">
        <f>SUM(M19:M199)</f>
        <v>14946.065999999999</v>
      </c>
      <c r="N200" s="98">
        <f>SUM(N114+N120+N187)</f>
        <v>2429715.3379999995</v>
      </c>
      <c r="O200" s="124">
        <f>SUM(O19:O199)</f>
        <v>215.285</v>
      </c>
      <c r="P200" s="3"/>
      <c r="Q200" s="125">
        <f>SUM(Q114+Q120+Q187)</f>
        <v>2429781.8495399994</v>
      </c>
      <c r="R200" s="3"/>
    </row>
    <row r="201" spans="1:18" ht="13.5" customHeight="1">
      <c r="A201" s="1"/>
      <c r="B201" s="126"/>
      <c r="C201" s="126"/>
      <c r="D201" s="126"/>
      <c r="E201" s="126"/>
      <c r="F201" s="126"/>
      <c r="G201" s="126"/>
      <c r="H201" s="126"/>
      <c r="I201" s="126"/>
      <c r="J201" s="127"/>
      <c r="K201" s="3"/>
      <c r="L201" s="3"/>
      <c r="M201" s="1"/>
      <c r="N201" s="3"/>
      <c r="O201" s="5"/>
      <c r="P201" s="3"/>
      <c r="Q201" s="3"/>
      <c r="R201" s="3"/>
    </row>
    <row r="202" spans="1:18" ht="13.5" customHeight="1">
      <c r="A202" s="1"/>
      <c r="B202" s="126"/>
      <c r="C202" s="126"/>
      <c r="D202" s="126"/>
      <c r="E202" s="126"/>
      <c r="F202" s="126"/>
      <c r="G202" s="126"/>
      <c r="H202" s="126"/>
      <c r="I202" s="126"/>
      <c r="J202" s="127"/>
      <c r="K202" s="3"/>
      <c r="L202" s="3"/>
      <c r="M202" s="1"/>
      <c r="N202" s="3"/>
      <c r="O202" s="5"/>
      <c r="P202" s="3"/>
      <c r="Q202" s="3"/>
      <c r="R202" s="3"/>
    </row>
    <row r="203" spans="1:18" ht="13.5" customHeight="1">
      <c r="A203" s="1"/>
      <c r="B203" s="126"/>
      <c r="C203" s="126"/>
      <c r="D203" s="126"/>
      <c r="E203" s="126"/>
      <c r="F203" s="126"/>
      <c r="G203" s="126"/>
      <c r="H203" s="126"/>
      <c r="I203" s="126"/>
      <c r="J203" s="128"/>
      <c r="K203" s="3"/>
      <c r="L203" s="3"/>
      <c r="M203" s="1"/>
      <c r="N203" s="3"/>
      <c r="O203" s="5"/>
      <c r="P203" s="3"/>
      <c r="Q203" s="3"/>
      <c r="R203" s="3"/>
    </row>
    <row r="204" spans="1:18" ht="12.75">
      <c r="A204" s="1"/>
      <c r="B204" s="126"/>
      <c r="C204" s="126"/>
      <c r="D204" s="126"/>
      <c r="E204" s="126"/>
      <c r="F204" s="126"/>
      <c r="G204" s="126"/>
      <c r="H204" s="126"/>
      <c r="I204" s="126"/>
      <c r="J204" s="3"/>
      <c r="K204" s="3"/>
      <c r="L204" s="3"/>
      <c r="M204" s="1"/>
      <c r="N204" s="3"/>
      <c r="O204" s="5"/>
      <c r="P204" s="3"/>
      <c r="Q204" s="3"/>
      <c r="R204" s="3"/>
    </row>
    <row r="205" spans="1:18" ht="12.75">
      <c r="A205" s="1"/>
      <c r="B205" s="126"/>
      <c r="C205" s="126"/>
      <c r="D205" s="126"/>
      <c r="E205" s="126"/>
      <c r="F205" s="126"/>
      <c r="G205" s="126"/>
      <c r="H205" s="126"/>
      <c r="I205" s="126"/>
      <c r="J205" s="3"/>
      <c r="K205" s="3"/>
      <c r="L205" s="3"/>
      <c r="M205" s="1"/>
      <c r="N205" s="3"/>
      <c r="O205" s="5"/>
      <c r="P205" s="3"/>
      <c r="Q205" s="3"/>
      <c r="R205" s="3"/>
    </row>
    <row r="206" spans="1:18" ht="12.75">
      <c r="A206" s="1"/>
      <c r="B206" s="126"/>
      <c r="C206" s="126"/>
      <c r="D206" s="126"/>
      <c r="E206" s="126"/>
      <c r="F206" s="126"/>
      <c r="G206" s="126"/>
      <c r="H206" s="126"/>
      <c r="I206" s="126"/>
      <c r="J206" s="3"/>
      <c r="K206" s="3"/>
      <c r="L206" s="3"/>
      <c r="M206" s="1"/>
      <c r="N206" s="3"/>
      <c r="O206" s="5"/>
      <c r="P206" s="3"/>
      <c r="Q206" s="3"/>
      <c r="R206" s="3"/>
    </row>
    <row r="207" spans="1:18" ht="12.75">
      <c r="A207" s="1"/>
      <c r="B207" s="126"/>
      <c r="C207" s="126"/>
      <c r="D207" s="126"/>
      <c r="E207" s="126"/>
      <c r="F207" s="126"/>
      <c r="G207" s="126"/>
      <c r="H207" s="126"/>
      <c r="I207" s="126"/>
      <c r="J207" s="3"/>
      <c r="K207" s="3"/>
      <c r="L207" s="3"/>
      <c r="M207" s="1"/>
      <c r="N207" s="3"/>
      <c r="O207" s="5"/>
      <c r="P207" s="3"/>
      <c r="Q207" s="3"/>
      <c r="R207" s="3"/>
    </row>
    <row r="208" spans="1:18" ht="12.75">
      <c r="A208" s="1"/>
      <c r="B208" s="126"/>
      <c r="C208" s="126"/>
      <c r="D208" s="126"/>
      <c r="E208" s="126"/>
      <c r="F208" s="126"/>
      <c r="G208" s="126"/>
      <c r="H208" s="126"/>
      <c r="I208" s="126"/>
      <c r="J208" s="3"/>
      <c r="K208" s="3"/>
      <c r="L208" s="3"/>
      <c r="M208" s="1"/>
      <c r="N208" s="3"/>
      <c r="O208" s="5"/>
      <c r="P208" s="3"/>
      <c r="Q208" s="3"/>
      <c r="R208" s="3"/>
    </row>
    <row r="209" spans="1:18" ht="12.75">
      <c r="A209" s="1"/>
      <c r="B209" s="126"/>
      <c r="C209" s="126"/>
      <c r="D209" s="126"/>
      <c r="E209" s="126"/>
      <c r="F209" s="126"/>
      <c r="G209" s="126"/>
      <c r="H209" s="126"/>
      <c r="I209" s="126"/>
      <c r="J209" s="3"/>
      <c r="K209" s="3"/>
      <c r="L209" s="3"/>
      <c r="M209" s="1"/>
      <c r="N209" s="3"/>
      <c r="O209" s="5"/>
      <c r="P209" s="3"/>
      <c r="Q209" s="3"/>
      <c r="R209" s="3"/>
    </row>
    <row r="210" spans="1:18" ht="12.75">
      <c r="A210" s="1"/>
      <c r="B210" s="126"/>
      <c r="C210" s="126"/>
      <c r="D210" s="126"/>
      <c r="E210" s="126"/>
      <c r="F210" s="126"/>
      <c r="G210" s="126"/>
      <c r="H210" s="126"/>
      <c r="I210" s="126"/>
      <c r="J210" s="3"/>
      <c r="K210" s="3"/>
      <c r="L210" s="3"/>
      <c r="M210" s="1"/>
      <c r="N210" s="3"/>
      <c r="O210" s="5"/>
      <c r="P210" s="3"/>
      <c r="Q210" s="3"/>
      <c r="R210" s="3"/>
    </row>
    <row r="211" spans="1:14" ht="12.75">
      <c r="A211" s="1"/>
      <c r="B211" s="126"/>
      <c r="C211" s="126"/>
      <c r="D211" s="126"/>
      <c r="E211" s="126"/>
      <c r="F211" s="126"/>
      <c r="G211" s="126"/>
      <c r="H211" s="126"/>
      <c r="I211" s="126"/>
      <c r="J211" s="3"/>
      <c r="K211" s="3"/>
      <c r="L211" s="3"/>
      <c r="M211" s="1"/>
      <c r="N211" s="3"/>
    </row>
    <row r="212" spans="1:14" ht="12.75">
      <c r="A212" s="1"/>
      <c r="B212" s="126"/>
      <c r="C212" s="126"/>
      <c r="D212" s="126"/>
      <c r="E212" s="126"/>
      <c r="F212" s="126"/>
      <c r="G212" s="126"/>
      <c r="H212" s="126"/>
      <c r="I212" s="126"/>
      <c r="J212" s="3"/>
      <c r="K212" s="3"/>
      <c r="L212" s="3"/>
      <c r="M212" s="1"/>
      <c r="N212" s="3"/>
    </row>
    <row r="213" spans="1:14" ht="12.75">
      <c r="A213" s="1"/>
      <c r="B213" s="126"/>
      <c r="C213" s="126"/>
      <c r="D213" s="126"/>
      <c r="E213" s="126"/>
      <c r="F213" s="126"/>
      <c r="G213" s="126"/>
      <c r="H213" s="126"/>
      <c r="I213" s="126"/>
      <c r="J213" s="3"/>
      <c r="K213" s="3"/>
      <c r="L213" s="3"/>
      <c r="M213" s="1"/>
      <c r="N213" s="3"/>
    </row>
    <row r="214" spans="1:14" ht="12.75">
      <c r="A214" s="1"/>
      <c r="B214" s="126"/>
      <c r="C214" s="126"/>
      <c r="D214" s="126"/>
      <c r="E214" s="126"/>
      <c r="F214" s="126"/>
      <c r="G214" s="126"/>
      <c r="H214" s="126"/>
      <c r="I214" s="126"/>
      <c r="J214" s="3"/>
      <c r="K214" s="3"/>
      <c r="L214" s="3"/>
      <c r="M214" s="1"/>
      <c r="N214" s="3"/>
    </row>
    <row r="215" spans="1:14" ht="12.75">
      <c r="A215" s="1"/>
      <c r="B215" s="126"/>
      <c r="C215" s="126"/>
      <c r="D215" s="126"/>
      <c r="E215" s="126"/>
      <c r="F215" s="126"/>
      <c r="G215" s="126"/>
      <c r="H215" s="126"/>
      <c r="I215" s="126"/>
      <c r="J215" s="3"/>
      <c r="K215" s="3"/>
      <c r="L215" s="3"/>
      <c r="M215" s="1"/>
      <c r="N215" s="3"/>
    </row>
    <row r="216" spans="1:14" ht="12.75">
      <c r="A216" s="1"/>
      <c r="B216" s="126"/>
      <c r="C216" s="126"/>
      <c r="D216" s="126"/>
      <c r="E216" s="126"/>
      <c r="F216" s="126"/>
      <c r="G216" s="126"/>
      <c r="H216" s="126"/>
      <c r="I216" s="126"/>
      <c r="J216" s="3"/>
      <c r="K216" s="3"/>
      <c r="L216" s="3"/>
      <c r="M216" s="1"/>
      <c r="N216" s="3"/>
    </row>
    <row r="217" spans="1:14" ht="12.75">
      <c r="A217" s="1"/>
      <c r="B217" s="126"/>
      <c r="C217" s="126"/>
      <c r="D217" s="126"/>
      <c r="E217" s="126"/>
      <c r="F217" s="126"/>
      <c r="G217" s="126"/>
      <c r="H217" s="126"/>
      <c r="I217" s="126"/>
      <c r="J217" s="3"/>
      <c r="K217" s="3"/>
      <c r="L217" s="3"/>
      <c r="M217" s="1"/>
      <c r="N217" s="3"/>
    </row>
    <row r="218" spans="1:14" ht="12.75">
      <c r="A218" s="1"/>
      <c r="B218" s="126"/>
      <c r="C218" s="126"/>
      <c r="D218" s="126"/>
      <c r="E218" s="126"/>
      <c r="F218" s="126"/>
      <c r="G218" s="126"/>
      <c r="H218" s="126"/>
      <c r="I218" s="126"/>
      <c r="J218" s="3"/>
      <c r="K218" s="3"/>
      <c r="L218" s="3"/>
      <c r="M218" s="1"/>
      <c r="N218" s="3"/>
    </row>
    <row r="219" spans="1:14" ht="12.75">
      <c r="A219" s="1"/>
      <c r="B219" s="126"/>
      <c r="C219" s="126"/>
      <c r="D219" s="126"/>
      <c r="E219" s="126"/>
      <c r="F219" s="126"/>
      <c r="G219" s="126"/>
      <c r="H219" s="126"/>
      <c r="I219" s="126"/>
      <c r="J219" s="3"/>
      <c r="K219" s="3"/>
      <c r="L219" s="3"/>
      <c r="M219" s="1"/>
      <c r="N219" s="3"/>
    </row>
    <row r="220" spans="1:14" ht="12.75">
      <c r="A220" s="1"/>
      <c r="B220" s="126"/>
      <c r="C220" s="126"/>
      <c r="D220" s="126"/>
      <c r="E220" s="126"/>
      <c r="F220" s="126"/>
      <c r="G220" s="126"/>
      <c r="H220" s="126"/>
      <c r="I220" s="126"/>
      <c r="J220" s="3"/>
      <c r="K220" s="3"/>
      <c r="L220" s="3"/>
      <c r="M220" s="1"/>
      <c r="N220" s="3"/>
    </row>
    <row r="221" spans="1:14" ht="12.75">
      <c r="A221" s="1"/>
      <c r="B221" s="126"/>
      <c r="C221" s="126"/>
      <c r="D221" s="126"/>
      <c r="E221" s="126"/>
      <c r="F221" s="126"/>
      <c r="G221" s="126"/>
      <c r="H221" s="126"/>
      <c r="I221" s="126"/>
      <c r="J221" s="3"/>
      <c r="K221" s="3"/>
      <c r="L221" s="3"/>
      <c r="M221" s="1"/>
      <c r="N221" s="3"/>
    </row>
    <row r="222" spans="1:14" ht="12.75">
      <c r="A222" s="1"/>
      <c r="B222" s="126"/>
      <c r="C222" s="126"/>
      <c r="D222" s="126"/>
      <c r="E222" s="126"/>
      <c r="F222" s="126"/>
      <c r="G222" s="126"/>
      <c r="H222" s="126"/>
      <c r="I222" s="126"/>
      <c r="J222" s="3"/>
      <c r="K222" s="3"/>
      <c r="L222" s="3"/>
      <c r="M222" s="1"/>
      <c r="N222" s="3"/>
    </row>
    <row r="223" spans="1:14" ht="12.75">
      <c r="A223" s="1"/>
      <c r="B223" s="126"/>
      <c r="C223" s="126"/>
      <c r="D223" s="126"/>
      <c r="E223" s="126"/>
      <c r="F223" s="126"/>
      <c r="G223" s="126"/>
      <c r="H223" s="126"/>
      <c r="I223" s="126"/>
      <c r="J223" s="3"/>
      <c r="K223" s="3"/>
      <c r="L223" s="3"/>
      <c r="M223" s="1"/>
      <c r="N223" s="3"/>
    </row>
    <row r="224" spans="1:14" ht="12.75">
      <c r="A224" s="1"/>
      <c r="B224" s="126"/>
      <c r="C224" s="126"/>
      <c r="D224" s="126"/>
      <c r="E224" s="126"/>
      <c r="F224" s="126"/>
      <c r="G224" s="126"/>
      <c r="H224" s="126"/>
      <c r="I224" s="126"/>
      <c r="J224" s="3"/>
      <c r="K224" s="3"/>
      <c r="L224" s="3"/>
      <c r="M224" s="1"/>
      <c r="N224" s="3"/>
    </row>
    <row r="225" spans="1:14" ht="12.75">
      <c r="A225" s="1"/>
      <c r="B225" s="126"/>
      <c r="C225" s="126"/>
      <c r="D225" s="126"/>
      <c r="E225" s="126"/>
      <c r="F225" s="126"/>
      <c r="G225" s="126"/>
      <c r="H225" s="126"/>
      <c r="I225" s="126"/>
      <c r="J225" s="3"/>
      <c r="K225" s="3"/>
      <c r="L225" s="3"/>
      <c r="M225" s="1"/>
      <c r="N225" s="3"/>
    </row>
    <row r="226" spans="1:14" ht="12.75">
      <c r="A226" s="1"/>
      <c r="B226" s="126"/>
      <c r="C226" s="126"/>
      <c r="D226" s="126"/>
      <c r="E226" s="126"/>
      <c r="F226" s="126"/>
      <c r="G226" s="126"/>
      <c r="H226" s="126"/>
      <c r="I226" s="126"/>
      <c r="J226" s="3"/>
      <c r="K226" s="3"/>
      <c r="L226" s="3"/>
      <c r="M226" s="1"/>
      <c r="N226" s="3"/>
    </row>
    <row r="227" spans="1:14" ht="12.75">
      <c r="A227" s="1"/>
      <c r="B227" s="126"/>
      <c r="C227" s="126"/>
      <c r="D227" s="126"/>
      <c r="E227" s="126"/>
      <c r="F227" s="126"/>
      <c r="G227" s="126"/>
      <c r="H227" s="126"/>
      <c r="I227" s="126"/>
      <c r="J227" s="3"/>
      <c r="K227" s="3"/>
      <c r="L227" s="3"/>
      <c r="M227" s="1"/>
      <c r="N227" s="3"/>
    </row>
    <row r="228" spans="1:14" ht="12.75">
      <c r="A228" s="1"/>
      <c r="B228" s="126"/>
      <c r="C228" s="126"/>
      <c r="D228" s="126"/>
      <c r="E228" s="126"/>
      <c r="F228" s="126"/>
      <c r="G228" s="126"/>
      <c r="H228" s="126"/>
      <c r="I228" s="126"/>
      <c r="J228" s="3"/>
      <c r="K228" s="3"/>
      <c r="L228" s="3"/>
      <c r="M228" s="1"/>
      <c r="N228" s="3"/>
    </row>
    <row r="229" spans="1:14" ht="12.75">
      <c r="A229" s="1"/>
      <c r="B229" s="126"/>
      <c r="C229" s="126"/>
      <c r="D229" s="126"/>
      <c r="E229" s="126"/>
      <c r="F229" s="126"/>
      <c r="G229" s="126"/>
      <c r="H229" s="126"/>
      <c r="I229" s="126"/>
      <c r="J229" s="3"/>
      <c r="K229" s="3"/>
      <c r="L229" s="3"/>
      <c r="M229" s="1"/>
      <c r="N229" s="3"/>
    </row>
    <row r="230" spans="1:14" ht="12.75">
      <c r="A230" s="1"/>
      <c r="B230" s="126"/>
      <c r="C230" s="126"/>
      <c r="D230" s="126"/>
      <c r="E230" s="126"/>
      <c r="F230" s="126"/>
      <c r="G230" s="126"/>
      <c r="H230" s="126"/>
      <c r="I230" s="126"/>
      <c r="J230" s="3"/>
      <c r="K230" s="3"/>
      <c r="L230" s="3"/>
      <c r="M230" s="1"/>
      <c r="N230" s="3"/>
    </row>
    <row r="231" spans="1:14" ht="12.75">
      <c r="A231" s="1"/>
      <c r="B231" s="126"/>
      <c r="C231" s="126"/>
      <c r="D231" s="126"/>
      <c r="E231" s="126"/>
      <c r="F231" s="126"/>
      <c r="G231" s="126"/>
      <c r="H231" s="126"/>
      <c r="I231" s="126"/>
      <c r="J231" s="3"/>
      <c r="K231" s="3"/>
      <c r="L231" s="3"/>
      <c r="M231" s="1"/>
      <c r="N231" s="3"/>
    </row>
    <row r="232" spans="1:14" ht="12.75">
      <c r="A232" s="1"/>
      <c r="B232" s="126"/>
      <c r="C232" s="126"/>
      <c r="D232" s="126"/>
      <c r="E232" s="126"/>
      <c r="F232" s="126"/>
      <c r="G232" s="126"/>
      <c r="H232" s="126"/>
      <c r="I232" s="126"/>
      <c r="J232" s="3"/>
      <c r="K232" s="3"/>
      <c r="L232" s="3"/>
      <c r="M232" s="1"/>
      <c r="N232" s="3"/>
    </row>
    <row r="233" spans="2:14" ht="12.75">
      <c r="B233" s="129"/>
      <c r="C233" s="129"/>
      <c r="D233" s="129"/>
      <c r="E233" s="129"/>
      <c r="F233" s="129"/>
      <c r="G233" s="129"/>
      <c r="H233" s="129"/>
      <c r="I233" s="129"/>
      <c r="M233" s="1"/>
      <c r="N233" s="3"/>
    </row>
    <row r="234" spans="2:9" ht="12.75">
      <c r="B234" s="129"/>
      <c r="C234" s="129"/>
      <c r="D234" s="129"/>
      <c r="E234" s="129"/>
      <c r="F234" s="129"/>
      <c r="G234" s="129"/>
      <c r="H234" s="129"/>
      <c r="I234" s="129"/>
    </row>
    <row r="235" spans="2:9" ht="12.75">
      <c r="B235" s="129"/>
      <c r="C235" s="129"/>
      <c r="D235" s="129"/>
      <c r="E235" s="129"/>
      <c r="F235" s="129"/>
      <c r="G235" s="129"/>
      <c r="H235" s="129"/>
      <c r="I235" s="129"/>
    </row>
    <row r="236" spans="2:9" ht="12.75">
      <c r="B236" s="129"/>
      <c r="C236" s="129"/>
      <c r="D236" s="129"/>
      <c r="E236" s="129"/>
      <c r="F236" s="129"/>
      <c r="G236" s="129"/>
      <c r="H236" s="129"/>
      <c r="I236" s="129"/>
    </row>
    <row r="237" spans="2:9" ht="12.75">
      <c r="B237" s="129"/>
      <c r="C237" s="129"/>
      <c r="D237" s="129"/>
      <c r="E237" s="129"/>
      <c r="F237" s="129"/>
      <c r="G237" s="129"/>
      <c r="H237" s="129"/>
      <c r="I237" s="129"/>
    </row>
    <row r="238" spans="2:9" ht="12.75">
      <c r="B238" s="129"/>
      <c r="C238" s="129"/>
      <c r="D238" s="129"/>
      <c r="E238" s="129"/>
      <c r="F238" s="129"/>
      <c r="G238" s="129"/>
      <c r="H238" s="129"/>
      <c r="I238" s="129"/>
    </row>
    <row r="239" spans="2:9" ht="12.75">
      <c r="B239" s="129"/>
      <c r="C239" s="129"/>
      <c r="D239" s="129"/>
      <c r="E239" s="129"/>
      <c r="F239" s="129"/>
      <c r="G239" s="129"/>
      <c r="H239" s="129"/>
      <c r="I239" s="129"/>
    </row>
    <row r="240" spans="2:9" ht="12.75">
      <c r="B240" s="129"/>
      <c r="C240" s="129"/>
      <c r="D240" s="129"/>
      <c r="E240" s="129"/>
      <c r="F240" s="129"/>
      <c r="G240" s="129"/>
      <c r="H240" s="129"/>
      <c r="I240" s="129"/>
    </row>
    <row r="241" spans="2:9" ht="12.75">
      <c r="B241" s="129"/>
      <c r="C241" s="129"/>
      <c r="D241" s="129"/>
      <c r="E241" s="129"/>
      <c r="F241" s="129"/>
      <c r="G241" s="129"/>
      <c r="H241" s="129"/>
      <c r="I241" s="129"/>
    </row>
    <row r="242" spans="2:9" ht="12.75">
      <c r="B242" s="129"/>
      <c r="C242" s="129"/>
      <c r="D242" s="129"/>
      <c r="E242" s="129"/>
      <c r="F242" s="129"/>
      <c r="G242" s="129"/>
      <c r="H242" s="129"/>
      <c r="I242" s="129"/>
    </row>
    <row r="243" spans="2:9" ht="12.75">
      <c r="B243" s="129"/>
      <c r="C243" s="129"/>
      <c r="D243" s="129"/>
      <c r="E243" s="129"/>
      <c r="F243" s="129"/>
      <c r="G243" s="129"/>
      <c r="H243" s="129"/>
      <c r="I243" s="129"/>
    </row>
    <row r="244" spans="2:9" ht="12.75">
      <c r="B244" s="129"/>
      <c r="C244" s="129"/>
      <c r="D244" s="129"/>
      <c r="E244" s="129"/>
      <c r="F244" s="129"/>
      <c r="G244" s="129"/>
      <c r="H244" s="129"/>
      <c r="I244" s="129"/>
    </row>
    <row r="245" spans="2:9" ht="12.75">
      <c r="B245" s="129"/>
      <c r="C245" s="129"/>
      <c r="D245" s="129"/>
      <c r="E245" s="129"/>
      <c r="F245" s="129"/>
      <c r="G245" s="129"/>
      <c r="H245" s="129"/>
      <c r="I245" s="129"/>
    </row>
    <row r="246" spans="2:9" ht="12.75">
      <c r="B246" s="129"/>
      <c r="C246" s="129"/>
      <c r="D246" s="129"/>
      <c r="E246" s="129"/>
      <c r="F246" s="129"/>
      <c r="G246" s="129"/>
      <c r="H246" s="129"/>
      <c r="I246" s="129"/>
    </row>
    <row r="247" spans="2:9" ht="12.75">
      <c r="B247" s="129"/>
      <c r="C247" s="129"/>
      <c r="D247" s="129"/>
      <c r="E247" s="129"/>
      <c r="F247" s="129"/>
      <c r="G247" s="129"/>
      <c r="H247" s="129"/>
      <c r="I247" s="129"/>
    </row>
    <row r="248" spans="2:9" ht="12.75">
      <c r="B248" s="129"/>
      <c r="C248" s="129"/>
      <c r="D248" s="129"/>
      <c r="E248" s="129"/>
      <c r="F248" s="129"/>
      <c r="G248" s="129"/>
      <c r="H248" s="129"/>
      <c r="I248" s="129"/>
    </row>
    <row r="249" spans="2:9" ht="12.75">
      <c r="B249" s="129"/>
      <c r="C249" s="129"/>
      <c r="D249" s="129"/>
      <c r="E249" s="129"/>
      <c r="F249" s="129"/>
      <c r="G249" s="129"/>
      <c r="H249" s="129"/>
      <c r="I249" s="129"/>
    </row>
    <row r="250" spans="2:9" ht="12.75">
      <c r="B250" s="129"/>
      <c r="C250" s="129"/>
      <c r="D250" s="129"/>
      <c r="E250" s="129"/>
      <c r="F250" s="129"/>
      <c r="G250" s="129"/>
      <c r="H250" s="129"/>
      <c r="I250" s="129"/>
    </row>
    <row r="251" spans="2:9" ht="12.75">
      <c r="B251" s="129"/>
      <c r="C251" s="129"/>
      <c r="D251" s="129"/>
      <c r="E251" s="129"/>
      <c r="F251" s="129"/>
      <c r="G251" s="129"/>
      <c r="H251" s="129"/>
      <c r="I251" s="129"/>
    </row>
    <row r="252" spans="2:9" ht="12.75">
      <c r="B252" s="129"/>
      <c r="C252" s="129"/>
      <c r="D252" s="129"/>
      <c r="E252" s="129"/>
      <c r="F252" s="129"/>
      <c r="G252" s="129"/>
      <c r="H252" s="129"/>
      <c r="I252" s="129"/>
    </row>
    <row r="253" spans="2:9" ht="12.75">
      <c r="B253" s="129"/>
      <c r="C253" s="129"/>
      <c r="D253" s="129"/>
      <c r="E253" s="129"/>
      <c r="F253" s="129"/>
      <c r="G253" s="129"/>
      <c r="H253" s="129"/>
      <c r="I253" s="129"/>
    </row>
    <row r="254" spans="2:9" ht="12.75">
      <c r="B254" s="129"/>
      <c r="C254" s="129"/>
      <c r="D254" s="129"/>
      <c r="E254" s="129"/>
      <c r="F254" s="129"/>
      <c r="G254" s="129"/>
      <c r="H254" s="129"/>
      <c r="I254" s="129"/>
    </row>
    <row r="255" spans="2:9" ht="12.75">
      <c r="B255" s="129"/>
      <c r="C255" s="129"/>
      <c r="D255" s="129"/>
      <c r="E255" s="129"/>
      <c r="F255" s="129"/>
      <c r="G255" s="129"/>
      <c r="H255" s="129"/>
      <c r="I255" s="129"/>
    </row>
    <row r="256" spans="2:9" ht="12.75">
      <c r="B256" s="129"/>
      <c r="C256" s="129"/>
      <c r="D256" s="129"/>
      <c r="E256" s="129"/>
      <c r="F256" s="129"/>
      <c r="G256" s="129"/>
      <c r="H256" s="129"/>
      <c r="I256" s="129"/>
    </row>
    <row r="257" spans="2:9" ht="12.75">
      <c r="B257" s="129"/>
      <c r="C257" s="129"/>
      <c r="D257" s="129"/>
      <c r="E257" s="129"/>
      <c r="F257" s="129"/>
      <c r="G257" s="129"/>
      <c r="H257" s="129"/>
      <c r="I257" s="129"/>
    </row>
    <row r="258" spans="2:9" ht="12.75">
      <c r="B258" s="129"/>
      <c r="C258" s="129"/>
      <c r="D258" s="129"/>
      <c r="E258" s="129"/>
      <c r="F258" s="129"/>
      <c r="G258" s="129"/>
      <c r="H258" s="129"/>
      <c r="I258" s="129"/>
    </row>
    <row r="259" spans="2:9" ht="12.75">
      <c r="B259" s="129"/>
      <c r="C259" s="129"/>
      <c r="D259" s="129"/>
      <c r="E259" s="129"/>
      <c r="F259" s="129"/>
      <c r="G259" s="129"/>
      <c r="H259" s="129"/>
      <c r="I259" s="129"/>
    </row>
    <row r="260" spans="2:9" ht="12.75">
      <c r="B260" s="129"/>
      <c r="C260" s="129"/>
      <c r="D260" s="129"/>
      <c r="E260" s="129"/>
      <c r="F260" s="129"/>
      <c r="G260" s="129"/>
      <c r="H260" s="129"/>
      <c r="I260" s="129"/>
    </row>
    <row r="261" spans="2:9" ht="12.75">
      <c r="B261" s="129"/>
      <c r="C261" s="129"/>
      <c r="D261" s="129"/>
      <c r="E261" s="129"/>
      <c r="F261" s="129"/>
      <c r="G261" s="129"/>
      <c r="H261" s="129"/>
      <c r="I261" s="129"/>
    </row>
    <row r="262" spans="2:9" ht="12.75">
      <c r="B262" s="129"/>
      <c r="C262" s="129"/>
      <c r="D262" s="129"/>
      <c r="E262" s="129"/>
      <c r="F262" s="129"/>
      <c r="G262" s="129"/>
      <c r="H262" s="129"/>
      <c r="I262" s="129"/>
    </row>
    <row r="263" spans="2:9" ht="12.75">
      <c r="B263" s="129"/>
      <c r="C263" s="129"/>
      <c r="D263" s="129"/>
      <c r="E263" s="129"/>
      <c r="F263" s="129"/>
      <c r="G263" s="129"/>
      <c r="H263" s="129"/>
      <c r="I263" s="129"/>
    </row>
    <row r="264" spans="2:9" ht="12.75">
      <c r="B264" s="129"/>
      <c r="C264" s="129"/>
      <c r="D264" s="129"/>
      <c r="E264" s="129"/>
      <c r="F264" s="129"/>
      <c r="G264" s="129"/>
      <c r="H264" s="129"/>
      <c r="I264" s="129"/>
    </row>
    <row r="265" spans="2:9" ht="12.75">
      <c r="B265" s="129"/>
      <c r="C265" s="129"/>
      <c r="D265" s="129"/>
      <c r="E265" s="129"/>
      <c r="F265" s="129"/>
      <c r="G265" s="129"/>
      <c r="H265" s="129"/>
      <c r="I265" s="129"/>
    </row>
    <row r="266" spans="2:9" ht="12.75">
      <c r="B266" s="129"/>
      <c r="C266" s="129"/>
      <c r="D266" s="129"/>
      <c r="E266" s="129"/>
      <c r="F266" s="129"/>
      <c r="G266" s="129"/>
      <c r="H266" s="129"/>
      <c r="I266" s="129"/>
    </row>
    <row r="267" spans="2:9" ht="12.75">
      <c r="B267" s="129"/>
      <c r="C267" s="129"/>
      <c r="D267" s="129"/>
      <c r="E267" s="129"/>
      <c r="F267" s="129"/>
      <c r="G267" s="129"/>
      <c r="H267" s="129"/>
      <c r="I267" s="129"/>
    </row>
    <row r="268" spans="2:9" ht="12.75">
      <c r="B268" s="129"/>
      <c r="C268" s="129"/>
      <c r="D268" s="129"/>
      <c r="E268" s="129"/>
      <c r="F268" s="129"/>
      <c r="G268" s="129"/>
      <c r="H268" s="129"/>
      <c r="I268" s="129"/>
    </row>
    <row r="269" spans="2:9" ht="12.75">
      <c r="B269" s="129"/>
      <c r="C269" s="129"/>
      <c r="D269" s="129"/>
      <c r="E269" s="129"/>
      <c r="F269" s="129"/>
      <c r="G269" s="129"/>
      <c r="H269" s="129"/>
      <c r="I269" s="129"/>
    </row>
    <row r="270" spans="2:9" ht="12.75">
      <c r="B270" s="129"/>
      <c r="C270" s="129"/>
      <c r="D270" s="129"/>
      <c r="E270" s="129"/>
      <c r="F270" s="129"/>
      <c r="G270" s="129"/>
      <c r="H270" s="129"/>
      <c r="I270" s="129"/>
    </row>
    <row r="271" spans="2:9" ht="12.75">
      <c r="B271" s="129"/>
      <c r="C271" s="129"/>
      <c r="D271" s="129"/>
      <c r="E271" s="129"/>
      <c r="F271" s="129"/>
      <c r="G271" s="129"/>
      <c r="H271" s="129"/>
      <c r="I271" s="129"/>
    </row>
    <row r="272" spans="2:9" ht="12.75">
      <c r="B272" s="129"/>
      <c r="C272" s="129"/>
      <c r="D272" s="129"/>
      <c r="E272" s="129"/>
      <c r="F272" s="129"/>
      <c r="G272" s="129"/>
      <c r="H272" s="129"/>
      <c r="I272" s="129"/>
    </row>
    <row r="273" spans="2:9" ht="12.75">
      <c r="B273" s="129"/>
      <c r="C273" s="129"/>
      <c r="D273" s="129"/>
      <c r="E273" s="129"/>
      <c r="F273" s="129"/>
      <c r="G273" s="129"/>
      <c r="H273" s="129"/>
      <c r="I273" s="129"/>
    </row>
    <row r="274" spans="2:9" ht="12.75">
      <c r="B274" s="129"/>
      <c r="C274" s="129"/>
      <c r="D274" s="129"/>
      <c r="E274" s="129"/>
      <c r="F274" s="129"/>
      <c r="G274" s="129"/>
      <c r="H274" s="129"/>
      <c r="I274" s="129"/>
    </row>
    <row r="275" spans="2:9" ht="12.75">
      <c r="B275" s="129"/>
      <c r="C275" s="129"/>
      <c r="D275" s="129"/>
      <c r="E275" s="129"/>
      <c r="F275" s="129"/>
      <c r="G275" s="129"/>
      <c r="H275" s="129"/>
      <c r="I275" s="129"/>
    </row>
    <row r="276" spans="2:9" ht="12.75">
      <c r="B276" s="129"/>
      <c r="C276" s="129"/>
      <c r="D276" s="129"/>
      <c r="E276" s="129"/>
      <c r="F276" s="129"/>
      <c r="G276" s="129"/>
      <c r="H276" s="129"/>
      <c r="I276" s="129"/>
    </row>
    <row r="277" spans="2:9" ht="12.75">
      <c r="B277" s="129"/>
      <c r="C277" s="129"/>
      <c r="D277" s="129"/>
      <c r="E277" s="129"/>
      <c r="F277" s="129"/>
      <c r="G277" s="129"/>
      <c r="H277" s="129"/>
      <c r="I277" s="129"/>
    </row>
    <row r="278" spans="2:9" ht="12.75">
      <c r="B278" s="129"/>
      <c r="C278" s="129"/>
      <c r="D278" s="129"/>
      <c r="E278" s="129"/>
      <c r="F278" s="129"/>
      <c r="G278" s="129"/>
      <c r="H278" s="129"/>
      <c r="I278" s="129"/>
    </row>
    <row r="279" spans="2:9" ht="12.75">
      <c r="B279" s="129"/>
      <c r="C279" s="129"/>
      <c r="D279" s="129"/>
      <c r="E279" s="129"/>
      <c r="F279" s="129"/>
      <c r="G279" s="129"/>
      <c r="H279" s="129"/>
      <c r="I279" s="129"/>
    </row>
    <row r="280" spans="2:9" ht="12.75">
      <c r="B280" s="129"/>
      <c r="C280" s="129"/>
      <c r="D280" s="129"/>
      <c r="E280" s="129"/>
      <c r="F280" s="129"/>
      <c r="G280" s="129"/>
      <c r="H280" s="129"/>
      <c r="I280" s="129"/>
    </row>
    <row r="281" spans="2:9" ht="12.75">
      <c r="B281" s="129"/>
      <c r="C281" s="129"/>
      <c r="D281" s="129"/>
      <c r="E281" s="129"/>
      <c r="F281" s="129"/>
      <c r="G281" s="129"/>
      <c r="H281" s="129"/>
      <c r="I281" s="129"/>
    </row>
    <row r="282" spans="2:9" ht="12.75">
      <c r="B282" s="129"/>
      <c r="C282" s="129"/>
      <c r="D282" s="129"/>
      <c r="E282" s="129"/>
      <c r="F282" s="129"/>
      <c r="G282" s="129"/>
      <c r="H282" s="129"/>
      <c r="I282" s="129"/>
    </row>
    <row r="283" spans="2:9" ht="12.75">
      <c r="B283" s="129"/>
      <c r="C283" s="129"/>
      <c r="D283" s="129"/>
      <c r="E283" s="129"/>
      <c r="F283" s="129"/>
      <c r="G283" s="129"/>
      <c r="H283" s="129"/>
      <c r="I283" s="129"/>
    </row>
    <row r="284" spans="2:9" ht="12.75">
      <c r="B284" s="129"/>
      <c r="C284" s="129"/>
      <c r="D284" s="129"/>
      <c r="E284" s="129"/>
      <c r="F284" s="129"/>
      <c r="G284" s="129"/>
      <c r="H284" s="129"/>
      <c r="I284" s="129"/>
    </row>
    <row r="285" spans="2:9" ht="12.75">
      <c r="B285" s="129"/>
      <c r="C285" s="129"/>
      <c r="D285" s="129"/>
      <c r="E285" s="129"/>
      <c r="F285" s="129"/>
      <c r="G285" s="129"/>
      <c r="H285" s="129"/>
      <c r="I285" s="129"/>
    </row>
    <row r="286" spans="2:9" ht="12.75">
      <c r="B286" s="129"/>
      <c r="C286" s="129"/>
      <c r="D286" s="129"/>
      <c r="E286" s="129"/>
      <c r="F286" s="129"/>
      <c r="G286" s="129"/>
      <c r="H286" s="129"/>
      <c r="I286" s="129"/>
    </row>
    <row r="287" spans="2:9" ht="12.75">
      <c r="B287" s="129"/>
      <c r="C287" s="129"/>
      <c r="D287" s="129"/>
      <c r="E287" s="129"/>
      <c r="F287" s="129"/>
      <c r="G287" s="129"/>
      <c r="H287" s="129"/>
      <c r="I287" s="129"/>
    </row>
    <row r="288" spans="2:9" ht="12.75">
      <c r="B288" s="129"/>
      <c r="C288" s="129"/>
      <c r="D288" s="129"/>
      <c r="E288" s="129"/>
      <c r="F288" s="129"/>
      <c r="G288" s="129"/>
      <c r="H288" s="129"/>
      <c r="I288" s="129"/>
    </row>
    <row r="289" spans="2:9" ht="12.75">
      <c r="B289" s="129"/>
      <c r="C289" s="129"/>
      <c r="D289" s="129"/>
      <c r="E289" s="129"/>
      <c r="F289" s="129"/>
      <c r="G289" s="129"/>
      <c r="H289" s="129"/>
      <c r="I289" s="129"/>
    </row>
    <row r="290" spans="2:9" ht="12.75">
      <c r="B290" s="129"/>
      <c r="C290" s="129"/>
      <c r="D290" s="129"/>
      <c r="E290" s="129"/>
      <c r="F290" s="129"/>
      <c r="G290" s="129"/>
      <c r="H290" s="129"/>
      <c r="I290" s="129"/>
    </row>
    <row r="291" spans="2:9" ht="12.75">
      <c r="B291" s="129"/>
      <c r="C291" s="129"/>
      <c r="D291" s="129"/>
      <c r="E291" s="129"/>
      <c r="F291" s="129"/>
      <c r="G291" s="129"/>
      <c r="H291" s="129"/>
      <c r="I291" s="129"/>
    </row>
    <row r="292" spans="2:9" ht="12.75">
      <c r="B292" s="129"/>
      <c r="C292" s="129"/>
      <c r="D292" s="129"/>
      <c r="E292" s="129"/>
      <c r="F292" s="129"/>
      <c r="G292" s="129"/>
      <c r="H292" s="129"/>
      <c r="I292" s="129"/>
    </row>
    <row r="293" spans="2:9" ht="12.75">
      <c r="B293" s="129"/>
      <c r="C293" s="129"/>
      <c r="D293" s="129"/>
      <c r="E293" s="129"/>
      <c r="F293" s="129"/>
      <c r="G293" s="129"/>
      <c r="H293" s="129"/>
      <c r="I293" s="129"/>
    </row>
    <row r="294" spans="2:9" ht="12.75">
      <c r="B294" s="129"/>
      <c r="C294" s="129"/>
      <c r="D294" s="129"/>
      <c r="E294" s="129"/>
      <c r="F294" s="129"/>
      <c r="G294" s="129"/>
      <c r="H294" s="129"/>
      <c r="I294" s="129"/>
    </row>
    <row r="295" spans="2:9" ht="12.75">
      <c r="B295" s="129"/>
      <c r="C295" s="129"/>
      <c r="D295" s="129"/>
      <c r="E295" s="129"/>
      <c r="F295" s="129"/>
      <c r="G295" s="129"/>
      <c r="H295" s="129"/>
      <c r="I295" s="129"/>
    </row>
    <row r="296" spans="2:9" ht="12.75">
      <c r="B296" s="129"/>
      <c r="C296" s="129"/>
      <c r="D296" s="129"/>
      <c r="E296" s="129"/>
      <c r="F296" s="129"/>
      <c r="G296" s="129"/>
      <c r="H296" s="129"/>
      <c r="I296" s="129"/>
    </row>
    <row r="297" spans="2:9" ht="12.75">
      <c r="B297" s="129"/>
      <c r="C297" s="129"/>
      <c r="D297" s="129"/>
      <c r="E297" s="129"/>
      <c r="F297" s="129"/>
      <c r="G297" s="129"/>
      <c r="H297" s="129"/>
      <c r="I297" s="129"/>
    </row>
    <row r="298" spans="2:9" ht="12.75">
      <c r="B298" s="129"/>
      <c r="C298" s="129"/>
      <c r="D298" s="129"/>
      <c r="E298" s="129"/>
      <c r="F298" s="129"/>
      <c r="G298" s="129"/>
      <c r="H298" s="129"/>
      <c r="I298" s="129"/>
    </row>
    <row r="299" spans="2:9" ht="12.75">
      <c r="B299" s="129"/>
      <c r="C299" s="129"/>
      <c r="D299" s="129"/>
      <c r="E299" s="129"/>
      <c r="F299" s="129"/>
      <c r="G299" s="129"/>
      <c r="H299" s="129"/>
      <c r="I299" s="129"/>
    </row>
    <row r="300" spans="2:9" ht="12.75">
      <c r="B300" s="129"/>
      <c r="C300" s="129"/>
      <c r="D300" s="129"/>
      <c r="E300" s="129"/>
      <c r="F300" s="129"/>
      <c r="G300" s="129"/>
      <c r="H300" s="129"/>
      <c r="I300" s="129"/>
    </row>
    <row r="301" spans="2:9" ht="12.75">
      <c r="B301" s="129"/>
      <c r="C301" s="129"/>
      <c r="D301" s="129"/>
      <c r="E301" s="129"/>
      <c r="F301" s="129"/>
      <c r="G301" s="129"/>
      <c r="H301" s="129"/>
      <c r="I301" s="129"/>
    </row>
    <row r="302" spans="2:9" ht="12.75">
      <c r="B302" s="129"/>
      <c r="C302" s="129"/>
      <c r="D302" s="129"/>
      <c r="E302" s="129"/>
      <c r="F302" s="129"/>
      <c r="G302" s="129"/>
      <c r="H302" s="129"/>
      <c r="I302" s="129"/>
    </row>
    <row r="303" spans="2:9" ht="12.75">
      <c r="B303" s="129"/>
      <c r="C303" s="129"/>
      <c r="D303" s="129"/>
      <c r="E303" s="129"/>
      <c r="F303" s="129"/>
      <c r="G303" s="129"/>
      <c r="H303" s="129"/>
      <c r="I303" s="129"/>
    </row>
    <row r="304" spans="2:9" ht="12.75">
      <c r="B304" s="129"/>
      <c r="C304" s="129"/>
      <c r="D304" s="129"/>
      <c r="E304" s="129"/>
      <c r="F304" s="129"/>
      <c r="G304" s="129"/>
      <c r="H304" s="129"/>
      <c r="I304" s="129"/>
    </row>
    <row r="305" spans="2:9" ht="12.75">
      <c r="B305" s="129"/>
      <c r="C305" s="129"/>
      <c r="D305" s="129"/>
      <c r="E305" s="129"/>
      <c r="F305" s="129"/>
      <c r="G305" s="129"/>
      <c r="H305" s="129"/>
      <c r="I305" s="129"/>
    </row>
    <row r="306" spans="2:9" ht="12.75">
      <c r="B306" s="129"/>
      <c r="C306" s="129"/>
      <c r="D306" s="129"/>
      <c r="E306" s="129"/>
      <c r="F306" s="129"/>
      <c r="G306" s="129"/>
      <c r="H306" s="129"/>
      <c r="I306" s="129"/>
    </row>
    <row r="307" spans="2:9" ht="12.75">
      <c r="B307" s="129"/>
      <c r="C307" s="129"/>
      <c r="D307" s="129"/>
      <c r="E307" s="129"/>
      <c r="F307" s="129"/>
      <c r="G307" s="129"/>
      <c r="H307" s="129"/>
      <c r="I307" s="129"/>
    </row>
    <row r="308" spans="2:9" ht="12.75">
      <c r="B308" s="129"/>
      <c r="C308" s="129"/>
      <c r="D308" s="129"/>
      <c r="E308" s="129"/>
      <c r="F308" s="129"/>
      <c r="G308" s="129"/>
      <c r="H308" s="129"/>
      <c r="I308" s="129"/>
    </row>
    <row r="309" spans="2:9" ht="12.75">
      <c r="B309" s="129"/>
      <c r="C309" s="129"/>
      <c r="D309" s="129"/>
      <c r="E309" s="129"/>
      <c r="F309" s="129"/>
      <c r="G309" s="129"/>
      <c r="H309" s="129"/>
      <c r="I309" s="129"/>
    </row>
    <row r="310" spans="2:9" ht="12.75">
      <c r="B310" s="129"/>
      <c r="C310" s="129"/>
      <c r="D310" s="129"/>
      <c r="E310" s="129"/>
      <c r="F310" s="129"/>
      <c r="G310" s="129"/>
      <c r="H310" s="129"/>
      <c r="I310" s="129"/>
    </row>
    <row r="311" spans="2:9" ht="12.75">
      <c r="B311" s="129"/>
      <c r="C311" s="129"/>
      <c r="D311" s="129"/>
      <c r="E311" s="129"/>
      <c r="F311" s="129"/>
      <c r="G311" s="129"/>
      <c r="H311" s="129"/>
      <c r="I311" s="129"/>
    </row>
    <row r="312" spans="2:9" ht="12.75">
      <c r="B312" s="129"/>
      <c r="C312" s="129"/>
      <c r="D312" s="129"/>
      <c r="E312" s="129"/>
      <c r="F312" s="129"/>
      <c r="G312" s="129"/>
      <c r="H312" s="129"/>
      <c r="I312" s="129"/>
    </row>
    <row r="313" spans="2:9" ht="12.75">
      <c r="B313" s="129"/>
      <c r="C313" s="129"/>
      <c r="D313" s="129"/>
      <c r="E313" s="129"/>
      <c r="F313" s="129"/>
      <c r="G313" s="129"/>
      <c r="H313" s="129"/>
      <c r="I313" s="129"/>
    </row>
    <row r="314" spans="2:9" ht="12.75">
      <c r="B314" s="129"/>
      <c r="C314" s="129"/>
      <c r="D314" s="129"/>
      <c r="E314" s="129"/>
      <c r="F314" s="129"/>
      <c r="G314" s="129"/>
      <c r="H314" s="129"/>
      <c r="I314" s="129"/>
    </row>
    <row r="315" spans="2:9" ht="12.75">
      <c r="B315" s="129"/>
      <c r="C315" s="129"/>
      <c r="D315" s="129"/>
      <c r="E315" s="129"/>
      <c r="F315" s="129"/>
      <c r="G315" s="129"/>
      <c r="H315" s="129"/>
      <c r="I315" s="129"/>
    </row>
    <row r="316" spans="2:9" ht="12.75">
      <c r="B316" s="129"/>
      <c r="C316" s="129"/>
      <c r="D316" s="129"/>
      <c r="E316" s="129"/>
      <c r="F316" s="129"/>
      <c r="G316" s="129"/>
      <c r="H316" s="129"/>
      <c r="I316" s="129"/>
    </row>
    <row r="317" spans="2:9" ht="12.75">
      <c r="B317" s="129"/>
      <c r="C317" s="129"/>
      <c r="D317" s="129"/>
      <c r="E317" s="129"/>
      <c r="F317" s="129"/>
      <c r="G317" s="129"/>
      <c r="H317" s="129"/>
      <c r="I317" s="129"/>
    </row>
    <row r="318" spans="2:9" ht="12.75">
      <c r="B318" s="129"/>
      <c r="C318" s="129"/>
      <c r="D318" s="129"/>
      <c r="E318" s="129"/>
      <c r="F318" s="129"/>
      <c r="G318" s="129"/>
      <c r="H318" s="129"/>
      <c r="I318" s="129"/>
    </row>
    <row r="319" spans="2:9" ht="12.75">
      <c r="B319" s="129"/>
      <c r="C319" s="129"/>
      <c r="D319" s="129"/>
      <c r="E319" s="129"/>
      <c r="F319" s="129"/>
      <c r="G319" s="129"/>
      <c r="H319" s="129"/>
      <c r="I319" s="129"/>
    </row>
    <row r="320" spans="2:9" ht="12.75">
      <c r="B320" s="129"/>
      <c r="C320" s="129"/>
      <c r="D320" s="129"/>
      <c r="E320" s="129"/>
      <c r="F320" s="129"/>
      <c r="G320" s="129"/>
      <c r="H320" s="129"/>
      <c r="I320" s="129"/>
    </row>
    <row r="321" spans="2:9" ht="12.75">
      <c r="B321" s="129"/>
      <c r="C321" s="129"/>
      <c r="D321" s="129"/>
      <c r="E321" s="129"/>
      <c r="F321" s="129"/>
      <c r="G321" s="129"/>
      <c r="H321" s="129"/>
      <c r="I321" s="129"/>
    </row>
    <row r="322" spans="2:9" ht="12.75">
      <c r="B322" s="129"/>
      <c r="C322" s="129"/>
      <c r="D322" s="129"/>
      <c r="E322" s="129"/>
      <c r="F322" s="129"/>
      <c r="G322" s="129"/>
      <c r="H322" s="129"/>
      <c r="I322" s="129"/>
    </row>
    <row r="323" spans="2:9" ht="12.75">
      <c r="B323" s="129"/>
      <c r="C323" s="129"/>
      <c r="D323" s="129"/>
      <c r="E323" s="129"/>
      <c r="F323" s="129"/>
      <c r="G323" s="129"/>
      <c r="H323" s="129"/>
      <c r="I323" s="129"/>
    </row>
    <row r="324" spans="2:9" ht="12.75">
      <c r="B324" s="129"/>
      <c r="C324" s="129"/>
      <c r="D324" s="129"/>
      <c r="E324" s="129"/>
      <c r="F324" s="129"/>
      <c r="G324" s="129"/>
      <c r="H324" s="129"/>
      <c r="I324" s="129"/>
    </row>
    <row r="325" spans="2:9" ht="12.75">
      <c r="B325" s="129"/>
      <c r="C325" s="129"/>
      <c r="D325" s="129"/>
      <c r="E325" s="129"/>
      <c r="F325" s="129"/>
      <c r="G325" s="129"/>
      <c r="H325" s="129"/>
      <c r="I325" s="129"/>
    </row>
    <row r="326" spans="2:9" ht="12.75">
      <c r="B326" s="129"/>
      <c r="C326" s="129"/>
      <c r="D326" s="129"/>
      <c r="E326" s="129"/>
      <c r="F326" s="129"/>
      <c r="G326" s="129"/>
      <c r="H326" s="129"/>
      <c r="I326" s="129"/>
    </row>
    <row r="327" spans="2:9" ht="12.75">
      <c r="B327" s="129"/>
      <c r="C327" s="129"/>
      <c r="D327" s="129"/>
      <c r="E327" s="129"/>
      <c r="F327" s="129"/>
      <c r="G327" s="129"/>
      <c r="H327" s="129"/>
      <c r="I327" s="129"/>
    </row>
    <row r="328" spans="2:9" ht="12.75">
      <c r="B328" s="129"/>
      <c r="C328" s="129"/>
      <c r="D328" s="129"/>
      <c r="E328" s="129"/>
      <c r="F328" s="129"/>
      <c r="G328" s="129"/>
      <c r="H328" s="129"/>
      <c r="I328" s="129"/>
    </row>
    <row r="329" spans="2:9" ht="12.75">
      <c r="B329" s="129"/>
      <c r="C329" s="129"/>
      <c r="D329" s="129"/>
      <c r="E329" s="129"/>
      <c r="F329" s="129"/>
      <c r="G329" s="129"/>
      <c r="H329" s="129"/>
      <c r="I329" s="129"/>
    </row>
    <row r="330" spans="2:9" ht="12.75">
      <c r="B330" s="129"/>
      <c r="C330" s="129"/>
      <c r="D330" s="129"/>
      <c r="E330" s="129"/>
      <c r="F330" s="129"/>
      <c r="G330" s="129"/>
      <c r="H330" s="129"/>
      <c r="I330" s="129"/>
    </row>
    <row r="331" spans="2:9" ht="12.75">
      <c r="B331" s="129"/>
      <c r="C331" s="129"/>
      <c r="D331" s="129"/>
      <c r="E331" s="129"/>
      <c r="F331" s="129"/>
      <c r="G331" s="129"/>
      <c r="H331" s="129"/>
      <c r="I331" s="129"/>
    </row>
    <row r="332" spans="2:9" ht="12.75">
      <c r="B332" s="129"/>
      <c r="C332" s="129"/>
      <c r="D332" s="129"/>
      <c r="E332" s="129"/>
      <c r="F332" s="129"/>
      <c r="G332" s="129"/>
      <c r="H332" s="129"/>
      <c r="I332" s="129"/>
    </row>
    <row r="333" spans="2:9" ht="12.75">
      <c r="B333" s="129"/>
      <c r="C333" s="129"/>
      <c r="D333" s="129"/>
      <c r="E333" s="129"/>
      <c r="F333" s="129"/>
      <c r="G333" s="129"/>
      <c r="H333" s="129"/>
      <c r="I333" s="129"/>
    </row>
    <row r="334" spans="2:9" ht="12.75">
      <c r="B334" s="129"/>
      <c r="C334" s="129"/>
      <c r="D334" s="129"/>
      <c r="E334" s="129"/>
      <c r="F334" s="129"/>
      <c r="G334" s="129"/>
      <c r="H334" s="129"/>
      <c r="I334" s="129"/>
    </row>
    <row r="335" spans="2:9" ht="12.75">
      <c r="B335" s="129"/>
      <c r="C335" s="129"/>
      <c r="D335" s="129"/>
      <c r="E335" s="129"/>
      <c r="F335" s="129"/>
      <c r="G335" s="129"/>
      <c r="H335" s="129"/>
      <c r="I335" s="129"/>
    </row>
    <row r="336" spans="2:9" ht="12.75">
      <c r="B336" s="129"/>
      <c r="C336" s="129"/>
      <c r="D336" s="129"/>
      <c r="E336" s="129"/>
      <c r="F336" s="129"/>
      <c r="G336" s="129"/>
      <c r="H336" s="129"/>
      <c r="I336" s="129"/>
    </row>
    <row r="337" spans="2:9" ht="12.75">
      <c r="B337" s="129"/>
      <c r="C337" s="129"/>
      <c r="D337" s="129"/>
      <c r="E337" s="129"/>
      <c r="F337" s="129"/>
      <c r="G337" s="129"/>
      <c r="H337" s="129"/>
      <c r="I337" s="129"/>
    </row>
    <row r="338" spans="2:9" ht="12.75">
      <c r="B338" s="129"/>
      <c r="C338" s="129"/>
      <c r="D338" s="129"/>
      <c r="E338" s="129"/>
      <c r="F338" s="129"/>
      <c r="G338" s="129"/>
      <c r="H338" s="129"/>
      <c r="I338" s="129"/>
    </row>
    <row r="339" spans="2:9" ht="12.75">
      <c r="B339" s="129"/>
      <c r="C339" s="129"/>
      <c r="D339" s="129"/>
      <c r="E339" s="129"/>
      <c r="F339" s="129"/>
      <c r="G339" s="129"/>
      <c r="H339" s="129"/>
      <c r="I339" s="129"/>
    </row>
    <row r="340" spans="2:9" ht="12.75">
      <c r="B340" s="129"/>
      <c r="C340" s="129"/>
      <c r="D340" s="129"/>
      <c r="E340" s="129"/>
      <c r="F340" s="129"/>
      <c r="G340" s="129"/>
      <c r="H340" s="129"/>
      <c r="I340" s="129"/>
    </row>
    <row r="341" spans="2:9" ht="12.75">
      <c r="B341" s="129"/>
      <c r="C341" s="129"/>
      <c r="D341" s="129"/>
      <c r="E341" s="129"/>
      <c r="F341" s="129"/>
      <c r="G341" s="129"/>
      <c r="H341" s="129"/>
      <c r="I341" s="129"/>
    </row>
    <row r="342" spans="2:9" ht="12.75">
      <c r="B342" s="129"/>
      <c r="C342" s="129"/>
      <c r="D342" s="129"/>
      <c r="E342" s="129"/>
      <c r="F342" s="129"/>
      <c r="G342" s="129"/>
      <c r="H342" s="129"/>
      <c r="I342" s="129"/>
    </row>
    <row r="343" spans="2:9" ht="12.75">
      <c r="B343" s="129"/>
      <c r="C343" s="129"/>
      <c r="D343" s="129"/>
      <c r="E343" s="129"/>
      <c r="F343" s="129"/>
      <c r="G343" s="129"/>
      <c r="H343" s="129"/>
      <c r="I343" s="129"/>
    </row>
    <row r="344" spans="2:9" ht="12.75">
      <c r="B344" s="129"/>
      <c r="C344" s="129"/>
      <c r="D344" s="129"/>
      <c r="E344" s="129"/>
      <c r="F344" s="129"/>
      <c r="G344" s="129"/>
      <c r="H344" s="129"/>
      <c r="I344" s="129"/>
    </row>
    <row r="345" spans="2:9" ht="12.75">
      <c r="B345" s="129"/>
      <c r="C345" s="129"/>
      <c r="D345" s="129"/>
      <c r="E345" s="129"/>
      <c r="F345" s="129"/>
      <c r="G345" s="129"/>
      <c r="H345" s="129"/>
      <c r="I345" s="129"/>
    </row>
    <row r="346" spans="2:9" ht="12.75">
      <c r="B346" s="129"/>
      <c r="C346" s="129"/>
      <c r="D346" s="129"/>
      <c r="E346" s="129"/>
      <c r="F346" s="129"/>
      <c r="G346" s="129"/>
      <c r="H346" s="129"/>
      <c r="I346" s="129"/>
    </row>
    <row r="347" spans="2:9" ht="12.75">
      <c r="B347" s="129"/>
      <c r="C347" s="129"/>
      <c r="D347" s="129"/>
      <c r="E347" s="129"/>
      <c r="F347" s="129"/>
      <c r="G347" s="129"/>
      <c r="H347" s="129"/>
      <c r="I347" s="129"/>
    </row>
    <row r="348" spans="2:9" ht="12.75">
      <c r="B348" s="129"/>
      <c r="C348" s="129"/>
      <c r="D348" s="129"/>
      <c r="E348" s="129"/>
      <c r="F348" s="129"/>
      <c r="G348" s="129"/>
      <c r="H348" s="129"/>
      <c r="I348" s="129"/>
    </row>
    <row r="349" spans="2:9" ht="12.75">
      <c r="B349" s="129"/>
      <c r="C349" s="129"/>
      <c r="D349" s="129"/>
      <c r="E349" s="129"/>
      <c r="F349" s="129"/>
      <c r="G349" s="129"/>
      <c r="H349" s="129"/>
      <c r="I349" s="129"/>
    </row>
    <row r="350" spans="2:9" ht="12.75">
      <c r="B350" s="129"/>
      <c r="C350" s="129"/>
      <c r="D350" s="129"/>
      <c r="E350" s="129"/>
      <c r="F350" s="129"/>
      <c r="G350" s="129"/>
      <c r="H350" s="129"/>
      <c r="I350" s="129"/>
    </row>
    <row r="351" spans="2:9" ht="12.75">
      <c r="B351" s="129"/>
      <c r="C351" s="129"/>
      <c r="D351" s="129"/>
      <c r="E351" s="129"/>
      <c r="F351" s="129"/>
      <c r="G351" s="129"/>
      <c r="H351" s="129"/>
      <c r="I351" s="129"/>
    </row>
    <row r="352" spans="2:9" ht="12.75">
      <c r="B352" s="129"/>
      <c r="C352" s="129"/>
      <c r="D352" s="129"/>
      <c r="E352" s="129"/>
      <c r="F352" s="129"/>
      <c r="G352" s="129"/>
      <c r="H352" s="129"/>
      <c r="I352" s="129"/>
    </row>
    <row r="353" spans="2:9" ht="12.75">
      <c r="B353" s="129"/>
      <c r="C353" s="129"/>
      <c r="D353" s="129"/>
      <c r="E353" s="129"/>
      <c r="F353" s="129"/>
      <c r="G353" s="129"/>
      <c r="H353" s="129"/>
      <c r="I353" s="129"/>
    </row>
    <row r="354" spans="2:9" ht="12.75">
      <c r="B354" s="129"/>
      <c r="C354" s="129"/>
      <c r="D354" s="129"/>
      <c r="E354" s="129"/>
      <c r="F354" s="129"/>
      <c r="G354" s="129"/>
      <c r="H354" s="129"/>
      <c r="I354" s="129"/>
    </row>
    <row r="355" spans="2:9" ht="12.75">
      <c r="B355" s="129"/>
      <c r="C355" s="129"/>
      <c r="D355" s="129"/>
      <c r="E355" s="129"/>
      <c r="F355" s="129"/>
      <c r="G355" s="129"/>
      <c r="H355" s="129"/>
      <c r="I355" s="129"/>
    </row>
    <row r="356" spans="2:9" ht="12.75">
      <c r="B356" s="129"/>
      <c r="C356" s="129"/>
      <c r="D356" s="129"/>
      <c r="E356" s="129"/>
      <c r="F356" s="129"/>
      <c r="G356" s="129"/>
      <c r="H356" s="129"/>
      <c r="I356" s="129"/>
    </row>
    <row r="357" spans="2:9" ht="12.75">
      <c r="B357" s="129"/>
      <c r="C357" s="129"/>
      <c r="D357" s="129"/>
      <c r="E357" s="129"/>
      <c r="F357" s="129"/>
      <c r="G357" s="129"/>
      <c r="H357" s="129"/>
      <c r="I357" s="129"/>
    </row>
    <row r="358" spans="2:9" ht="12.75">
      <c r="B358" s="129"/>
      <c r="C358" s="129"/>
      <c r="D358" s="129"/>
      <c r="E358" s="129"/>
      <c r="F358" s="129"/>
      <c r="G358" s="129"/>
      <c r="H358" s="129"/>
      <c r="I358" s="129"/>
    </row>
    <row r="359" spans="2:9" ht="12.75">
      <c r="B359" s="129"/>
      <c r="C359" s="129"/>
      <c r="D359" s="129"/>
      <c r="E359" s="129"/>
      <c r="F359" s="129"/>
      <c r="G359" s="129"/>
      <c r="H359" s="129"/>
      <c r="I359" s="129"/>
    </row>
    <row r="360" spans="2:9" ht="12.75">
      <c r="B360" s="129"/>
      <c r="C360" s="129"/>
      <c r="D360" s="129"/>
      <c r="E360" s="129"/>
      <c r="F360" s="129"/>
      <c r="G360" s="129"/>
      <c r="H360" s="129"/>
      <c r="I360" s="129"/>
    </row>
    <row r="361" spans="2:9" ht="12.75">
      <c r="B361" s="129"/>
      <c r="C361" s="129"/>
      <c r="D361" s="129"/>
      <c r="E361" s="129"/>
      <c r="F361" s="129"/>
      <c r="G361" s="129"/>
      <c r="H361" s="129"/>
      <c r="I361" s="129"/>
    </row>
    <row r="362" spans="2:9" ht="12.75">
      <c r="B362" s="129"/>
      <c r="C362" s="129"/>
      <c r="D362" s="129"/>
      <c r="E362" s="129"/>
      <c r="F362" s="129"/>
      <c r="G362" s="129"/>
      <c r="H362" s="129"/>
      <c r="I362" s="129"/>
    </row>
    <row r="363" spans="2:9" ht="12.75">
      <c r="B363" s="129"/>
      <c r="C363" s="129"/>
      <c r="D363" s="129"/>
      <c r="E363" s="129"/>
      <c r="F363" s="129"/>
      <c r="G363" s="129"/>
      <c r="H363" s="129"/>
      <c r="I363" s="129"/>
    </row>
    <row r="364" spans="2:9" ht="12.75">
      <c r="B364" s="129"/>
      <c r="C364" s="129"/>
      <c r="D364" s="129"/>
      <c r="E364" s="129"/>
      <c r="F364" s="129"/>
      <c r="G364" s="129"/>
      <c r="H364" s="129"/>
      <c r="I364" s="129"/>
    </row>
    <row r="365" spans="2:9" ht="12.75">
      <c r="B365" s="129"/>
      <c r="C365" s="129"/>
      <c r="D365" s="129"/>
      <c r="E365" s="129"/>
      <c r="F365" s="129"/>
      <c r="G365" s="129"/>
      <c r="H365" s="129"/>
      <c r="I365" s="129"/>
    </row>
    <row r="366" spans="2:9" ht="12.75">
      <c r="B366" s="129"/>
      <c r="C366" s="129"/>
      <c r="D366" s="129"/>
      <c r="E366" s="129"/>
      <c r="F366" s="129"/>
      <c r="G366" s="129"/>
      <c r="H366" s="129"/>
      <c r="I366" s="129"/>
    </row>
    <row r="367" spans="2:9" ht="12.75">
      <c r="B367" s="129"/>
      <c r="C367" s="129"/>
      <c r="D367" s="129"/>
      <c r="E367" s="129"/>
      <c r="F367" s="129"/>
      <c r="G367" s="129"/>
      <c r="H367" s="129"/>
      <c r="I367" s="129"/>
    </row>
    <row r="368" spans="2:9" ht="12.75">
      <c r="B368" s="129"/>
      <c r="C368" s="129"/>
      <c r="D368" s="129"/>
      <c r="E368" s="129"/>
      <c r="F368" s="129"/>
      <c r="G368" s="129"/>
      <c r="H368" s="129"/>
      <c r="I368" s="129"/>
    </row>
    <row r="369" spans="2:9" ht="12.75">
      <c r="B369" s="129"/>
      <c r="C369" s="129"/>
      <c r="D369" s="129"/>
      <c r="E369" s="129"/>
      <c r="F369" s="129"/>
      <c r="G369" s="129"/>
      <c r="H369" s="129"/>
      <c r="I369" s="129"/>
    </row>
    <row r="370" spans="2:9" ht="12.75">
      <c r="B370" s="129"/>
      <c r="C370" s="129"/>
      <c r="D370" s="129"/>
      <c r="E370" s="129"/>
      <c r="F370" s="129"/>
      <c r="G370" s="129"/>
      <c r="H370" s="129"/>
      <c r="I370" s="129"/>
    </row>
    <row r="371" spans="2:9" ht="12.75">
      <c r="B371" s="129"/>
      <c r="C371" s="129"/>
      <c r="D371" s="129"/>
      <c r="E371" s="129"/>
      <c r="F371" s="129"/>
      <c r="G371" s="129"/>
      <c r="H371" s="129"/>
      <c r="I371" s="129"/>
    </row>
    <row r="372" spans="2:9" ht="12.75">
      <c r="B372" s="129"/>
      <c r="C372" s="129"/>
      <c r="D372" s="129"/>
      <c r="E372" s="129"/>
      <c r="F372" s="129"/>
      <c r="G372" s="129"/>
      <c r="H372" s="129"/>
      <c r="I372" s="129"/>
    </row>
    <row r="373" spans="2:9" ht="12.75">
      <c r="B373" s="129"/>
      <c r="C373" s="129"/>
      <c r="D373" s="129"/>
      <c r="E373" s="129"/>
      <c r="F373" s="129"/>
      <c r="G373" s="129"/>
      <c r="H373" s="129"/>
      <c r="I373" s="129"/>
    </row>
    <row r="374" spans="2:9" ht="12.75">
      <c r="B374" s="129"/>
      <c r="C374" s="129"/>
      <c r="D374" s="129"/>
      <c r="E374" s="129"/>
      <c r="F374" s="129"/>
      <c r="G374" s="129"/>
      <c r="H374" s="129"/>
      <c r="I374" s="129"/>
    </row>
    <row r="375" spans="2:9" ht="12.75">
      <c r="B375" s="129"/>
      <c r="C375" s="129"/>
      <c r="D375" s="129"/>
      <c r="E375" s="129"/>
      <c r="F375" s="129"/>
      <c r="G375" s="129"/>
      <c r="H375" s="129"/>
      <c r="I375" s="129"/>
    </row>
    <row r="376" spans="2:9" ht="12.75">
      <c r="B376" s="129"/>
      <c r="C376" s="129"/>
      <c r="D376" s="129"/>
      <c r="E376" s="129"/>
      <c r="F376" s="129"/>
      <c r="G376" s="129"/>
      <c r="H376" s="129"/>
      <c r="I376" s="129"/>
    </row>
    <row r="377" spans="2:9" ht="12.75">
      <c r="B377" s="129"/>
      <c r="C377" s="129"/>
      <c r="D377" s="129"/>
      <c r="E377" s="129"/>
      <c r="F377" s="129"/>
      <c r="G377" s="129"/>
      <c r="H377" s="129"/>
      <c r="I377" s="129"/>
    </row>
    <row r="378" spans="2:9" ht="12.75">
      <c r="B378" s="129"/>
      <c r="C378" s="129"/>
      <c r="D378" s="129"/>
      <c r="E378" s="129"/>
      <c r="F378" s="129"/>
      <c r="G378" s="129"/>
      <c r="H378" s="129"/>
      <c r="I378" s="129"/>
    </row>
    <row r="379" spans="2:9" ht="12.75">
      <c r="B379" s="129"/>
      <c r="C379" s="129"/>
      <c r="D379" s="129"/>
      <c r="E379" s="129"/>
      <c r="F379" s="129"/>
      <c r="G379" s="129"/>
      <c r="H379" s="129"/>
      <c r="I379" s="129"/>
    </row>
    <row r="380" spans="2:9" ht="12.75">
      <c r="B380" s="129"/>
      <c r="C380" s="129"/>
      <c r="D380" s="129"/>
      <c r="E380" s="129"/>
      <c r="F380" s="129"/>
      <c r="G380" s="129"/>
      <c r="H380" s="129"/>
      <c r="I380" s="129"/>
    </row>
    <row r="381" spans="2:9" ht="12.75">
      <c r="B381" s="129"/>
      <c r="C381" s="129"/>
      <c r="D381" s="129"/>
      <c r="E381" s="129"/>
      <c r="F381" s="129"/>
      <c r="G381" s="129"/>
      <c r="H381" s="129"/>
      <c r="I381" s="129"/>
    </row>
    <row r="382" spans="2:9" ht="12.75">
      <c r="B382" s="129"/>
      <c r="C382" s="129"/>
      <c r="D382" s="129"/>
      <c r="E382" s="129"/>
      <c r="F382" s="129"/>
      <c r="G382" s="129"/>
      <c r="H382" s="129"/>
      <c r="I382" s="129"/>
    </row>
    <row r="383" spans="2:9" ht="12.75">
      <c r="B383" s="129"/>
      <c r="C383" s="129"/>
      <c r="D383" s="129"/>
      <c r="E383" s="129"/>
      <c r="F383" s="129"/>
      <c r="G383" s="129"/>
      <c r="H383" s="129"/>
      <c r="I383" s="129"/>
    </row>
    <row r="384" spans="2:9" ht="12.75">
      <c r="B384" s="129"/>
      <c r="C384" s="129"/>
      <c r="D384" s="129"/>
      <c r="E384" s="129"/>
      <c r="F384" s="129"/>
      <c r="G384" s="129"/>
      <c r="H384" s="129"/>
      <c r="I384" s="129"/>
    </row>
    <row r="385" spans="2:9" ht="12.75">
      <c r="B385" s="129"/>
      <c r="C385" s="129"/>
      <c r="D385" s="129"/>
      <c r="E385" s="129"/>
      <c r="F385" s="129"/>
      <c r="G385" s="129"/>
      <c r="H385" s="129"/>
      <c r="I385" s="129"/>
    </row>
    <row r="386" spans="2:9" ht="12.75">
      <c r="B386" s="129"/>
      <c r="C386" s="129"/>
      <c r="D386" s="129"/>
      <c r="E386" s="129"/>
      <c r="F386" s="129"/>
      <c r="G386" s="129"/>
      <c r="H386" s="129"/>
      <c r="I386" s="129"/>
    </row>
    <row r="387" spans="2:9" ht="12.75">
      <c r="B387" s="129"/>
      <c r="C387" s="129"/>
      <c r="D387" s="129"/>
      <c r="E387" s="129"/>
      <c r="F387" s="129"/>
      <c r="G387" s="129"/>
      <c r="H387" s="129"/>
      <c r="I387" s="129"/>
    </row>
    <row r="388" spans="2:9" ht="12.75">
      <c r="B388" s="129"/>
      <c r="C388" s="129"/>
      <c r="D388" s="129"/>
      <c r="E388" s="129"/>
      <c r="F388" s="129"/>
      <c r="G388" s="129"/>
      <c r="H388" s="129"/>
      <c r="I388" s="129"/>
    </row>
    <row r="389" spans="2:9" ht="12.75">
      <c r="B389" s="129"/>
      <c r="C389" s="129"/>
      <c r="D389" s="129"/>
      <c r="E389" s="129"/>
      <c r="F389" s="129"/>
      <c r="G389" s="129"/>
      <c r="H389" s="129"/>
      <c r="I389" s="129"/>
    </row>
    <row r="390" spans="2:9" ht="12.75">
      <c r="B390" s="129"/>
      <c r="C390" s="129"/>
      <c r="D390" s="129"/>
      <c r="E390" s="129"/>
      <c r="F390" s="129"/>
      <c r="G390" s="129"/>
      <c r="H390" s="129"/>
      <c r="I390" s="129"/>
    </row>
    <row r="391" spans="2:9" ht="12.75">
      <c r="B391" s="129"/>
      <c r="C391" s="129"/>
      <c r="D391" s="129"/>
      <c r="E391" s="129"/>
      <c r="F391" s="129"/>
      <c r="G391" s="129"/>
      <c r="H391" s="129"/>
      <c r="I391" s="129"/>
    </row>
    <row r="392" spans="2:9" ht="12.75">
      <c r="B392" s="129"/>
      <c r="C392" s="129"/>
      <c r="D392" s="129"/>
      <c r="E392" s="129"/>
      <c r="F392" s="129"/>
      <c r="G392" s="129"/>
      <c r="H392" s="129"/>
      <c r="I392" s="129"/>
    </row>
    <row r="393" spans="2:9" ht="12.75">
      <c r="B393" s="129"/>
      <c r="C393" s="129"/>
      <c r="D393" s="129"/>
      <c r="E393" s="129"/>
      <c r="F393" s="129"/>
      <c r="G393" s="129"/>
      <c r="H393" s="129"/>
      <c r="I393" s="129"/>
    </row>
    <row r="394" spans="2:9" ht="12.75">
      <c r="B394" s="129"/>
      <c r="C394" s="129"/>
      <c r="D394" s="129"/>
      <c r="E394" s="129"/>
      <c r="F394" s="129"/>
      <c r="G394" s="129"/>
      <c r="H394" s="129"/>
      <c r="I394" s="129"/>
    </row>
    <row r="395" spans="2:9" ht="12.75">
      <c r="B395" s="129"/>
      <c r="C395" s="129"/>
      <c r="D395" s="129"/>
      <c r="E395" s="129"/>
      <c r="F395" s="129"/>
      <c r="G395" s="129"/>
      <c r="H395" s="129"/>
      <c r="I395" s="129"/>
    </row>
    <row r="396" spans="2:9" ht="12.75">
      <c r="B396" s="129"/>
      <c r="C396" s="129"/>
      <c r="D396" s="129"/>
      <c r="E396" s="129"/>
      <c r="F396" s="129"/>
      <c r="G396" s="129"/>
      <c r="H396" s="129"/>
      <c r="I396" s="129"/>
    </row>
    <row r="397" spans="2:9" ht="12.75">
      <c r="B397" s="129"/>
      <c r="C397" s="129"/>
      <c r="D397" s="129"/>
      <c r="E397" s="129"/>
      <c r="F397" s="129"/>
      <c r="G397" s="129"/>
      <c r="H397" s="129"/>
      <c r="I397" s="129"/>
    </row>
    <row r="398" spans="2:9" ht="12.75">
      <c r="B398" s="129"/>
      <c r="C398" s="129"/>
      <c r="D398" s="129"/>
      <c r="E398" s="129"/>
      <c r="F398" s="129"/>
      <c r="G398" s="129"/>
      <c r="H398" s="129"/>
      <c r="I398" s="129"/>
    </row>
    <row r="399" spans="2:9" ht="12.75">
      <c r="B399" s="129"/>
      <c r="C399" s="129"/>
      <c r="D399" s="129"/>
      <c r="E399" s="129"/>
      <c r="F399" s="129"/>
      <c r="G399" s="129"/>
      <c r="H399" s="129"/>
      <c r="I399" s="129"/>
    </row>
    <row r="400" spans="2:9" ht="12.75">
      <c r="B400" s="129"/>
      <c r="C400" s="129"/>
      <c r="D400" s="129"/>
      <c r="E400" s="129"/>
      <c r="F400" s="129"/>
      <c r="G400" s="129"/>
      <c r="H400" s="129"/>
      <c r="I400" s="129"/>
    </row>
    <row r="401" spans="2:9" ht="12.75">
      <c r="B401" s="129"/>
      <c r="C401" s="129"/>
      <c r="D401" s="129"/>
      <c r="E401" s="129"/>
      <c r="F401" s="129"/>
      <c r="G401" s="129"/>
      <c r="H401" s="129"/>
      <c r="I401" s="129"/>
    </row>
    <row r="402" spans="2:9" ht="12.75">
      <c r="B402" s="129"/>
      <c r="C402" s="129"/>
      <c r="D402" s="129"/>
      <c r="E402" s="129"/>
      <c r="F402" s="129"/>
      <c r="G402" s="129"/>
      <c r="H402" s="129"/>
      <c r="I402" s="129"/>
    </row>
    <row r="403" spans="2:9" ht="12.75">
      <c r="B403" s="129"/>
      <c r="C403" s="129"/>
      <c r="D403" s="129"/>
      <c r="E403" s="129"/>
      <c r="F403" s="129"/>
      <c r="G403" s="129"/>
      <c r="H403" s="129"/>
      <c r="I403" s="129"/>
    </row>
    <row r="404" spans="2:9" ht="12.75">
      <c r="B404" s="129"/>
      <c r="C404" s="129"/>
      <c r="D404" s="129"/>
      <c r="E404" s="129"/>
      <c r="F404" s="129"/>
      <c r="G404" s="129"/>
      <c r="H404" s="129"/>
      <c r="I404" s="129"/>
    </row>
    <row r="405" spans="2:9" ht="12.75">
      <c r="B405" s="129"/>
      <c r="C405" s="129"/>
      <c r="D405" s="129"/>
      <c r="E405" s="129"/>
      <c r="F405" s="129"/>
      <c r="G405" s="129"/>
      <c r="H405" s="129"/>
      <c r="I405" s="129"/>
    </row>
    <row r="406" spans="2:9" ht="12.75">
      <c r="B406" s="129"/>
      <c r="C406" s="129"/>
      <c r="D406" s="129"/>
      <c r="E406" s="129"/>
      <c r="F406" s="129"/>
      <c r="G406" s="129"/>
      <c r="H406" s="129"/>
      <c r="I406" s="129"/>
    </row>
    <row r="407" spans="2:9" ht="12.75">
      <c r="B407" s="129"/>
      <c r="C407" s="129"/>
      <c r="D407" s="129"/>
      <c r="E407" s="129"/>
      <c r="F407" s="129"/>
      <c r="G407" s="129"/>
      <c r="H407" s="129"/>
      <c r="I407" s="129"/>
    </row>
    <row r="408" spans="2:9" ht="12.75">
      <c r="B408" s="129"/>
      <c r="C408" s="129"/>
      <c r="D408" s="129"/>
      <c r="E408" s="129"/>
      <c r="F408" s="129"/>
      <c r="G408" s="129"/>
      <c r="H408" s="129"/>
      <c r="I408" s="129"/>
    </row>
    <row r="409" spans="2:9" ht="12.75">
      <c r="B409" s="129"/>
      <c r="C409" s="129"/>
      <c r="D409" s="129"/>
      <c r="E409" s="129"/>
      <c r="F409" s="129"/>
      <c r="G409" s="129"/>
      <c r="H409" s="129"/>
      <c r="I409" s="129"/>
    </row>
    <row r="410" spans="2:9" ht="12.75">
      <c r="B410" s="129"/>
      <c r="C410" s="129"/>
      <c r="D410" s="129"/>
      <c r="E410" s="129"/>
      <c r="F410" s="129"/>
      <c r="G410" s="129"/>
      <c r="H410" s="129"/>
      <c r="I410" s="129"/>
    </row>
    <row r="411" spans="2:9" ht="12.75">
      <c r="B411" s="129"/>
      <c r="C411" s="129"/>
      <c r="D411" s="129"/>
      <c r="E411" s="129"/>
      <c r="F411" s="129"/>
      <c r="G411" s="129"/>
      <c r="H411" s="129"/>
      <c r="I411" s="129"/>
    </row>
    <row r="412" spans="2:9" ht="12.75">
      <c r="B412" s="129"/>
      <c r="C412" s="129"/>
      <c r="D412" s="129"/>
      <c r="E412" s="129"/>
      <c r="F412" s="129"/>
      <c r="G412" s="129"/>
      <c r="H412" s="129"/>
      <c r="I412" s="129"/>
    </row>
    <row r="413" spans="2:9" ht="12.75">
      <c r="B413" s="129"/>
      <c r="C413" s="129"/>
      <c r="D413" s="129"/>
      <c r="E413" s="129"/>
      <c r="F413" s="129"/>
      <c r="G413" s="129"/>
      <c r="H413" s="129"/>
      <c r="I413" s="129"/>
    </row>
    <row r="414" spans="2:9" ht="12.75">
      <c r="B414" s="129"/>
      <c r="C414" s="129"/>
      <c r="D414" s="129"/>
      <c r="E414" s="129"/>
      <c r="F414" s="129"/>
      <c r="G414" s="129"/>
      <c r="H414" s="129"/>
      <c r="I414" s="129"/>
    </row>
    <row r="415" spans="2:9" ht="12.75">
      <c r="B415" s="129"/>
      <c r="C415" s="129"/>
      <c r="D415" s="129"/>
      <c r="E415" s="129"/>
      <c r="F415" s="129"/>
      <c r="G415" s="129"/>
      <c r="H415" s="129"/>
      <c r="I415" s="129"/>
    </row>
    <row r="416" spans="2:9" ht="12.75">
      <c r="B416" s="129"/>
      <c r="C416" s="129"/>
      <c r="D416" s="129"/>
      <c r="E416" s="129"/>
      <c r="F416" s="129"/>
      <c r="G416" s="129"/>
      <c r="H416" s="129"/>
      <c r="I416" s="129"/>
    </row>
    <row r="417" spans="2:9" ht="12.75">
      <c r="B417" s="129"/>
      <c r="C417" s="129"/>
      <c r="D417" s="129"/>
      <c r="E417" s="129"/>
      <c r="F417" s="129"/>
      <c r="G417" s="129"/>
      <c r="H417" s="129"/>
      <c r="I417" s="129"/>
    </row>
    <row r="418" spans="2:9" ht="12.75">
      <c r="B418" s="129"/>
      <c r="C418" s="129"/>
      <c r="D418" s="129"/>
      <c r="E418" s="129"/>
      <c r="F418" s="129"/>
      <c r="G418" s="129"/>
      <c r="H418" s="129"/>
      <c r="I418" s="129"/>
    </row>
    <row r="419" spans="2:9" ht="12.75">
      <c r="B419" s="129"/>
      <c r="C419" s="129"/>
      <c r="D419" s="129"/>
      <c r="E419" s="129"/>
      <c r="F419" s="129"/>
      <c r="G419" s="129"/>
      <c r="H419" s="129"/>
      <c r="I419" s="129"/>
    </row>
    <row r="420" spans="2:9" ht="12.75">
      <c r="B420" s="129"/>
      <c r="C420" s="129"/>
      <c r="D420" s="129"/>
      <c r="E420" s="129"/>
      <c r="F420" s="129"/>
      <c r="G420" s="129"/>
      <c r="H420" s="129"/>
      <c r="I420" s="129"/>
    </row>
    <row r="421" spans="2:9" ht="12.75">
      <c r="B421" s="129"/>
      <c r="C421" s="129"/>
      <c r="D421" s="129"/>
      <c r="E421" s="129"/>
      <c r="F421" s="129"/>
      <c r="G421" s="129"/>
      <c r="H421" s="129"/>
      <c r="I421" s="129"/>
    </row>
    <row r="422" spans="2:9" ht="12.75">
      <c r="B422" s="129"/>
      <c r="C422" s="129"/>
      <c r="D422" s="129"/>
      <c r="E422" s="129"/>
      <c r="F422" s="129"/>
      <c r="G422" s="129"/>
      <c r="H422" s="129"/>
      <c r="I422" s="129"/>
    </row>
    <row r="423" spans="2:9" ht="12.75">
      <c r="B423" s="129"/>
      <c r="C423" s="129"/>
      <c r="D423" s="129"/>
      <c r="E423" s="129"/>
      <c r="F423" s="129"/>
      <c r="G423" s="129"/>
      <c r="H423" s="129"/>
      <c r="I423" s="129"/>
    </row>
    <row r="424" spans="2:9" ht="12.75">
      <c r="B424" s="129"/>
      <c r="C424" s="129"/>
      <c r="D424" s="129"/>
      <c r="E424" s="129"/>
      <c r="F424" s="129"/>
      <c r="G424" s="129"/>
      <c r="H424" s="129"/>
      <c r="I424" s="129"/>
    </row>
    <row r="425" spans="2:9" ht="12.75">
      <c r="B425" s="129"/>
      <c r="C425" s="129"/>
      <c r="D425" s="129"/>
      <c r="E425" s="129"/>
      <c r="F425" s="129"/>
      <c r="G425" s="129"/>
      <c r="H425" s="129"/>
      <c r="I425" s="129"/>
    </row>
    <row r="426" spans="2:9" ht="12.75">
      <c r="B426" s="129"/>
      <c r="C426" s="129"/>
      <c r="D426" s="129"/>
      <c r="E426" s="129"/>
      <c r="F426" s="129"/>
      <c r="G426" s="129"/>
      <c r="H426" s="129"/>
      <c r="I426" s="129"/>
    </row>
    <row r="427" spans="2:9" ht="12.75">
      <c r="B427" s="129"/>
      <c r="C427" s="129"/>
      <c r="D427" s="129"/>
      <c r="E427" s="129"/>
      <c r="F427" s="129"/>
      <c r="G427" s="129"/>
      <c r="H427" s="129"/>
      <c r="I427" s="129"/>
    </row>
    <row r="428" spans="2:9" ht="12.75">
      <c r="B428" s="129"/>
      <c r="C428" s="129"/>
      <c r="D428" s="129"/>
      <c r="E428" s="129"/>
      <c r="F428" s="129"/>
      <c r="G428" s="129"/>
      <c r="H428" s="129"/>
      <c r="I428" s="129"/>
    </row>
    <row r="429" spans="2:9" ht="12.75">
      <c r="B429" s="129"/>
      <c r="C429" s="129"/>
      <c r="D429" s="129"/>
      <c r="E429" s="129"/>
      <c r="F429" s="129"/>
      <c r="G429" s="129"/>
      <c r="H429" s="129"/>
      <c r="I429" s="129"/>
    </row>
    <row r="430" spans="2:9" ht="12.75">
      <c r="B430" s="129"/>
      <c r="C430" s="129"/>
      <c r="D430" s="129"/>
      <c r="E430" s="129"/>
      <c r="F430" s="129"/>
      <c r="G430" s="129"/>
      <c r="H430" s="129"/>
      <c r="I430" s="129"/>
    </row>
    <row r="431" spans="2:9" ht="12.75">
      <c r="B431" s="129"/>
      <c r="C431" s="129"/>
      <c r="D431" s="129"/>
      <c r="E431" s="129"/>
      <c r="F431" s="129"/>
      <c r="G431" s="129"/>
      <c r="H431" s="129"/>
      <c r="I431" s="129"/>
    </row>
    <row r="432" spans="2:9" ht="12.75">
      <c r="B432" s="129"/>
      <c r="C432" s="129"/>
      <c r="D432" s="129"/>
      <c r="E432" s="129"/>
      <c r="F432" s="129"/>
      <c r="G432" s="129"/>
      <c r="H432" s="129"/>
      <c r="I432" s="129"/>
    </row>
    <row r="433" spans="2:9" ht="12.75">
      <c r="B433" s="129"/>
      <c r="C433" s="129"/>
      <c r="D433" s="129"/>
      <c r="E433" s="129"/>
      <c r="F433" s="129"/>
      <c r="G433" s="129"/>
      <c r="H433" s="129"/>
      <c r="I433" s="129"/>
    </row>
    <row r="434" spans="2:9" ht="12.75">
      <c r="B434" s="129"/>
      <c r="C434" s="129"/>
      <c r="D434" s="129"/>
      <c r="E434" s="129"/>
      <c r="F434" s="129"/>
      <c r="G434" s="129"/>
      <c r="H434" s="129"/>
      <c r="I434" s="129"/>
    </row>
    <row r="435" spans="2:9" ht="12.75">
      <c r="B435" s="129"/>
      <c r="C435" s="129"/>
      <c r="D435" s="129"/>
      <c r="E435" s="129"/>
      <c r="F435" s="129"/>
      <c r="G435" s="129"/>
      <c r="H435" s="129"/>
      <c r="I435" s="129"/>
    </row>
    <row r="436" spans="2:9" ht="12.75">
      <c r="B436" s="129"/>
      <c r="C436" s="129"/>
      <c r="D436" s="129"/>
      <c r="E436" s="129"/>
      <c r="F436" s="129"/>
      <c r="G436" s="129"/>
      <c r="H436" s="129"/>
      <c r="I436" s="129"/>
    </row>
    <row r="437" spans="2:9" ht="12.75">
      <c r="B437" s="129"/>
      <c r="C437" s="129"/>
      <c r="D437" s="129"/>
      <c r="E437" s="129"/>
      <c r="F437" s="129"/>
      <c r="G437" s="129"/>
      <c r="H437" s="129"/>
      <c r="I437" s="129"/>
    </row>
    <row r="438" spans="2:9" ht="12.75">
      <c r="B438" s="129"/>
      <c r="C438" s="129"/>
      <c r="D438" s="129"/>
      <c r="E438" s="129"/>
      <c r="F438" s="129"/>
      <c r="G438" s="129"/>
      <c r="H438" s="129"/>
      <c r="I438" s="129"/>
    </row>
    <row r="439" spans="2:9" ht="12.75">
      <c r="B439" s="129"/>
      <c r="C439" s="129"/>
      <c r="D439" s="129"/>
      <c r="E439" s="129"/>
      <c r="F439" s="129"/>
      <c r="G439" s="129"/>
      <c r="H439" s="129"/>
      <c r="I439" s="129"/>
    </row>
    <row r="440" spans="2:9" ht="12.75">
      <c r="B440" s="129"/>
      <c r="C440" s="129"/>
      <c r="D440" s="129"/>
      <c r="E440" s="129"/>
      <c r="F440" s="129"/>
      <c r="G440" s="129"/>
      <c r="H440" s="129"/>
      <c r="I440" s="129"/>
    </row>
    <row r="441" spans="2:9" ht="12.75">
      <c r="B441" s="129"/>
      <c r="C441" s="129"/>
      <c r="D441" s="129"/>
      <c r="E441" s="129"/>
      <c r="F441" s="129"/>
      <c r="G441" s="129"/>
      <c r="H441" s="129"/>
      <c r="I441" s="129"/>
    </row>
    <row r="442" spans="2:9" ht="12.75">
      <c r="B442" s="129"/>
      <c r="C442" s="129"/>
      <c r="D442" s="129"/>
      <c r="E442" s="129"/>
      <c r="F442" s="129"/>
      <c r="G442" s="129"/>
      <c r="H442" s="129"/>
      <c r="I442" s="129"/>
    </row>
    <row r="443" spans="2:9" ht="12.75">
      <c r="B443" s="129"/>
      <c r="C443" s="129"/>
      <c r="D443" s="129"/>
      <c r="E443" s="129"/>
      <c r="F443" s="129"/>
      <c r="G443" s="129"/>
      <c r="H443" s="129"/>
      <c r="I443" s="129"/>
    </row>
    <row r="444" spans="2:9" ht="12.75">
      <c r="B444" s="129"/>
      <c r="C444" s="129"/>
      <c r="D444" s="129"/>
      <c r="E444" s="129"/>
      <c r="F444" s="129"/>
      <c r="G444" s="129"/>
      <c r="H444" s="129"/>
      <c r="I444" s="129"/>
    </row>
    <row r="445" spans="2:9" ht="12.75">
      <c r="B445" s="129"/>
      <c r="C445" s="129"/>
      <c r="D445" s="129"/>
      <c r="E445" s="129"/>
      <c r="F445" s="129"/>
      <c r="G445" s="129"/>
      <c r="H445" s="129"/>
      <c r="I445" s="129"/>
    </row>
  </sheetData>
  <mergeCells count="10">
    <mergeCell ref="A8:A17"/>
    <mergeCell ref="B8:I8"/>
    <mergeCell ref="B9:B17"/>
    <mergeCell ref="C9:C17"/>
    <mergeCell ref="D9:D17"/>
    <mergeCell ref="E9:E17"/>
    <mergeCell ref="F9:F17"/>
    <mergeCell ref="G9:G17"/>
    <mergeCell ref="H9:H17"/>
    <mergeCell ref="I9:I17"/>
  </mergeCells>
  <printOptions/>
  <pageMargins left="0.42" right="0.18" top="0.6" bottom="0.59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2006-11-27T02:09:34Z</cp:lastPrinted>
  <dcterms:created xsi:type="dcterms:W3CDTF">2006-11-27T02:07:05Z</dcterms:created>
  <dcterms:modified xsi:type="dcterms:W3CDTF">2006-11-27T09:54:42Z</dcterms:modified>
  <cp:category/>
  <cp:version/>
  <cp:contentType/>
  <cp:contentStatus/>
</cp:coreProperties>
</file>