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Год(12.12)" sheetId="1" r:id="rId1"/>
    <sheet name="Первоначал." sheetId="2" state="hidden" r:id="rId2"/>
  </sheets>
  <definedNames>
    <definedName name="_xlnm.Print_Titles" localSheetId="1">'Первоначал.'!$9:$18</definedName>
    <definedName name="_xlnm.Print_Area" localSheetId="0">'Год(12.12)'!$A$1:$P$201</definedName>
    <definedName name="_xlnm.Print_Area" localSheetId="1">'Первоначал.'!$A$1:$L$154</definedName>
  </definedNames>
  <calcPr fullCalcOnLoad="1"/>
</workbook>
</file>

<file path=xl/sharedStrings.xml><?xml version="1.0" encoding="utf-8"?>
<sst xmlns="http://schemas.openxmlformats.org/spreadsheetml/2006/main" count="2190" uniqueCount="358">
  <si>
    <t>ПЛАН  ДОХОДОВ  БЮДЖЕТА</t>
  </si>
  <si>
    <t>ЗАТО г.Железногорск</t>
  </si>
  <si>
    <t>( тыс.руб.)</t>
  </si>
  <si>
    <t>План</t>
  </si>
  <si>
    <t>на 2004 год</t>
  </si>
  <si>
    <t>ДОХОДЫ</t>
  </si>
  <si>
    <t>НАЛОГИ  НА  ПРИБЫЛЬ, ДОХОДЫ</t>
  </si>
  <si>
    <t>Налог на прибыль организаций</t>
  </si>
  <si>
    <t>Налог на доходы физических  лиц</t>
  </si>
  <si>
    <t>Налог на доходы физ.лиц с доходов, получ. в виде дивидендов</t>
  </si>
  <si>
    <t>Налог на доходы физ.лиц с доходов по ставке п.1 ст.224</t>
  </si>
  <si>
    <t>Налог на доходы физ.лиц с дох.по ставке п.1 ст.224 за искл.предприн.</t>
  </si>
  <si>
    <t>Налог на доходы физ.лиц, осуществл.предприн.деят.</t>
  </si>
  <si>
    <t>Налог на доходы физ.лиц с доходов, в виде выигрышей</t>
  </si>
  <si>
    <t>НА ТЕРРИТОРИИ РОССИЙСКОЙ ФЕДЕРАЦИИ</t>
  </si>
  <si>
    <t>Акцизы</t>
  </si>
  <si>
    <t>Акцизы на бензин автомобильный</t>
  </si>
  <si>
    <t>Акцизы на дизельное топливо</t>
  </si>
  <si>
    <t xml:space="preserve">Акцизы на моторное масло </t>
  </si>
  <si>
    <t>Доходы от уплаты акцизов на дизельное топливо</t>
  </si>
  <si>
    <t xml:space="preserve">Доходы от уплаты акцизов на масло </t>
  </si>
  <si>
    <t xml:space="preserve">Доходы от уплаты акцизов на автомобильный бензин </t>
  </si>
  <si>
    <t>НАЛОГИ  НА  СОВОКУПНЫЙ  ДОХОД</t>
  </si>
  <si>
    <t>Единый налог, взимаемый в связи с применением</t>
  </si>
  <si>
    <t>упрощенной системы налогообложения</t>
  </si>
  <si>
    <t>Единый налог на вмененный доход  для отдельных</t>
  </si>
  <si>
    <t>видов деятельности</t>
  </si>
  <si>
    <t>Единый сельскохозяйственный налог</t>
  </si>
  <si>
    <t>НАЛОГИ  НА  ИМУЩЕСТВО</t>
  </si>
  <si>
    <t xml:space="preserve">Налог на имущество физических лиц </t>
  </si>
  <si>
    <t>Налог на имущество организаций</t>
  </si>
  <si>
    <t>Транспортный налог</t>
  </si>
  <si>
    <t>Транспортный налог с организаций</t>
  </si>
  <si>
    <t>Транспортный налог с физических лиц</t>
  </si>
  <si>
    <t>Налог на игорный бизнес</t>
  </si>
  <si>
    <t>Земельный налог</t>
  </si>
  <si>
    <t>Госпошлина за совершение нотариальных действий</t>
  </si>
  <si>
    <t>Госпошлина за регистрацию транспортных средств</t>
  </si>
  <si>
    <t xml:space="preserve">ЗАДОЛЖЕННОСТЬ И ПЕРЕРАСЧЕТЫ ПО ОТМЕНЕННЫМ </t>
  </si>
  <si>
    <t>Налог на имущество предприятий</t>
  </si>
  <si>
    <t>Налог на пользователей автодорог</t>
  </si>
  <si>
    <t xml:space="preserve">Cбор на нужды образоват.учреждений </t>
  </si>
  <si>
    <t>Налог на рекламу</t>
  </si>
  <si>
    <t xml:space="preserve">Целевой сбор на содерж. муниц. милиции </t>
  </si>
  <si>
    <t>Прочие местные налоги и сборы</t>
  </si>
  <si>
    <t>ДОХОДЫ  ОТ  ИСПОЛЬЗ. ИМУЩЕСТВА  В ГОСУДАР.</t>
  </si>
  <si>
    <t>И МУНИЦ. СОБСТВЕННОСТИ</t>
  </si>
  <si>
    <t>Проценты, полученные от предоставл. бюдж.кредитов</t>
  </si>
  <si>
    <t>Доходы от сдачи в аренду имущества</t>
  </si>
  <si>
    <t>Прочие поступления от использования имущества</t>
  </si>
  <si>
    <t>ДОХОДЫ ОТ ПРОДАЖИ МАТЕРИАЛЬНЫХ И НЕМАТЕР.</t>
  </si>
  <si>
    <t>АКТИВОВ</t>
  </si>
  <si>
    <t>Доходы от реализации имущества</t>
  </si>
  <si>
    <t>Доходы от реализации иного имущества (осн. средства)</t>
  </si>
  <si>
    <t>Доходы от реализации иного имущества (мат. запасы)</t>
  </si>
  <si>
    <t>АДМИНИСТРАТИВНЫЕ  ПЛАТЕЖИ И  СБОРЫ</t>
  </si>
  <si>
    <t>ШТРАФЫ, САНКЦИИ, ВОЗМЕЩЕНИЕ УЩЕРБА</t>
  </si>
  <si>
    <t>Денежные взыскания (штрафы) за нарушения закон. о налогах</t>
  </si>
  <si>
    <t>Штрафы за нарушение зак-тва по ст.116, 117, 118, п.1и 2 ст.120</t>
  </si>
  <si>
    <t>Штрафы за адм. правонарушения в области налогов и сборов,</t>
  </si>
  <si>
    <t>предусмотренные п.7 ст.366 НК</t>
  </si>
  <si>
    <t>Штрафы за административ. правонарушения в области налогов</t>
  </si>
  <si>
    <t>и сборов, предусм. Кодексом об администр. правонарушениях</t>
  </si>
  <si>
    <t>Штрафы за нарушение законодательства о применении ККМ</t>
  </si>
  <si>
    <t>Прочие поступления от денежных взысканий (штрафов)</t>
  </si>
  <si>
    <t>ПРОЧИЕ НЕНАЛОГОВЫЕ ДОХОДЫ</t>
  </si>
  <si>
    <t>Собственные доходы</t>
  </si>
  <si>
    <t>в том числе:</t>
  </si>
  <si>
    <t>Возвратные суммы по Программе развития ЗАТО:</t>
  </si>
  <si>
    <t>БЕЗВОЗМЕЗДНЫЕ ПОСТУПЛЕНИЯ</t>
  </si>
  <si>
    <t>Дотации от других бюджетов бюджет. системы РФ</t>
  </si>
  <si>
    <t>Субвенции от других бюджетов бюджет. системы РФ</t>
  </si>
  <si>
    <t>Прочие субвенции</t>
  </si>
  <si>
    <t xml:space="preserve">ДОХОДЫ ОТ ПРЕДПРИНИМАТЕЛЬСКОЙ И ИНОЙ </t>
  </si>
  <si>
    <t>ПРИНОСЯЩЕЙ ДОХОД ДЕЯТЕЛЬНОСТИ</t>
  </si>
  <si>
    <t>Рыночные продажи товаров и услуг</t>
  </si>
  <si>
    <t>ИТОГО  ДОХОДОВ :</t>
  </si>
  <si>
    <t>на 2006 год</t>
  </si>
  <si>
    <t>ДОХОДЫ ОТ ОКАЗАНИЯ ПЛАТНЫХ УСЛУГ И КОМПЕНС.</t>
  </si>
  <si>
    <t>ЗАТРАТ ГОСУДАРСТВА</t>
  </si>
  <si>
    <t>НАЛОГИ  НА  ТОВАРЫ  (РАБОТЫ , УСЛУГИ) , РЕАЛИЗ.</t>
  </si>
  <si>
    <t>НАЛОГАМ, СБОРАМ И ИНЫМ ОБЯЗАТЕЛ. ПЛАТЕЖАМ</t>
  </si>
  <si>
    <t>ПЛАТЕЖИ ПРИ ПОЛЬЗОВАНИИ ПРИРОД. РЕСУРСАМИ</t>
  </si>
  <si>
    <t>ЕН, взимаемый с доходов</t>
  </si>
  <si>
    <t>ЕН, взимаемый с доходов, уменьшенных на величину расходов</t>
  </si>
  <si>
    <t>ГОСУДАРСТВЕННАЯ  ПОШЛИНА, СБОРЫ</t>
  </si>
  <si>
    <t>Госпошлина по делам в судах общей юрисдикции, мировыми суд.</t>
  </si>
  <si>
    <t>Госпошлина за выдачу разрешения на распространение рекламы</t>
  </si>
  <si>
    <t>Госпошлина за выдачу ордера на квартиру</t>
  </si>
  <si>
    <t>Налог на прибыль организаций, зачисляемый в местные бюджеты</t>
  </si>
  <si>
    <t>Доходы от сдачи в аренду имущества, наход. в управлении ГО</t>
  </si>
  <si>
    <t>Доходы от перечисления части прибыли МУП, созданных ГО</t>
  </si>
  <si>
    <t>Прочие доходы бюджетов ГО от компенсации затрат государства</t>
  </si>
  <si>
    <t>Доходы бюджетов ГО от продажи квартир</t>
  </si>
  <si>
    <t xml:space="preserve"> ст.125, 126, 128, 129, 129.1, 132, 133,134, 135, 135.1 НК РФ</t>
  </si>
  <si>
    <t>Штрафы за администр.правонарушения в области дор.движения</t>
  </si>
  <si>
    <t>Прочие неналоговые доходы бюджетов городских округов</t>
  </si>
  <si>
    <t>Доходы от продажи услуг, оказываемых учреждениями ГО</t>
  </si>
  <si>
    <t>определенных функций</t>
  </si>
  <si>
    <t>Дотации бюджетам ГО на выравнивание уровня бюдж.обеспечен.</t>
  </si>
  <si>
    <t>Дотации бюджетам ЗАТО</t>
  </si>
  <si>
    <t>Субвенции на переселение граждан</t>
  </si>
  <si>
    <t>к решению городского Совета</t>
  </si>
  <si>
    <t>от _______________ № _______</t>
  </si>
  <si>
    <t>Код бюджетной классификации</t>
  </si>
  <si>
    <t>№  строки</t>
  </si>
  <si>
    <t>Код администратора</t>
  </si>
  <si>
    <t>Код группы</t>
  </si>
  <si>
    <t>Код подгруппы</t>
  </si>
  <si>
    <t xml:space="preserve">Код статьи </t>
  </si>
  <si>
    <t>Код подстатьи</t>
  </si>
  <si>
    <t>Код элемента</t>
  </si>
  <si>
    <t>Код программы (подпрограммы)</t>
  </si>
  <si>
    <t>Код экономической классификации</t>
  </si>
  <si>
    <t>000</t>
  </si>
  <si>
    <t>00</t>
  </si>
  <si>
    <t>1</t>
  </si>
  <si>
    <t>0000</t>
  </si>
  <si>
    <t>01</t>
  </si>
  <si>
    <t>110</t>
  </si>
  <si>
    <t>182</t>
  </si>
  <si>
    <t>012</t>
  </si>
  <si>
    <t>02</t>
  </si>
  <si>
    <t>010</t>
  </si>
  <si>
    <t>020</t>
  </si>
  <si>
    <t>021</t>
  </si>
  <si>
    <t>040</t>
  </si>
  <si>
    <t>03</t>
  </si>
  <si>
    <t>041</t>
  </si>
  <si>
    <t>070</t>
  </si>
  <si>
    <t>080</t>
  </si>
  <si>
    <t>150</t>
  </si>
  <si>
    <t>160</t>
  </si>
  <si>
    <t>170</t>
  </si>
  <si>
    <t>05</t>
  </si>
  <si>
    <t>06</t>
  </si>
  <si>
    <t>04</t>
  </si>
  <si>
    <t>011</t>
  </si>
  <si>
    <t>188</t>
  </si>
  <si>
    <t>009</t>
  </si>
  <si>
    <t>08</t>
  </si>
  <si>
    <t>07</t>
  </si>
  <si>
    <t>140</t>
  </si>
  <si>
    <t>09</t>
  </si>
  <si>
    <t>030</t>
  </si>
  <si>
    <t>050</t>
  </si>
  <si>
    <t>11</t>
  </si>
  <si>
    <t>091</t>
  </si>
  <si>
    <t>163</t>
  </si>
  <si>
    <t>162</t>
  </si>
  <si>
    <t>034</t>
  </si>
  <si>
    <t>014</t>
  </si>
  <si>
    <t>044</t>
  </si>
  <si>
    <t>120</t>
  </si>
  <si>
    <t>12</t>
  </si>
  <si>
    <t>13</t>
  </si>
  <si>
    <t>130</t>
  </si>
  <si>
    <t>14</t>
  </si>
  <si>
    <t>033</t>
  </si>
  <si>
    <t>410</t>
  </si>
  <si>
    <t>440</t>
  </si>
  <si>
    <t>15</t>
  </si>
  <si>
    <t>16</t>
  </si>
  <si>
    <t>30</t>
  </si>
  <si>
    <t>90</t>
  </si>
  <si>
    <t>17</t>
  </si>
  <si>
    <t>180</t>
  </si>
  <si>
    <t>2</t>
  </si>
  <si>
    <t>151</t>
  </si>
  <si>
    <t>3</t>
  </si>
  <si>
    <t>074</t>
  </si>
  <si>
    <t>076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</si>
  <si>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</si>
  <si>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</si>
  <si>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</si>
  <si>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</si>
  <si>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</si>
  <si>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</si>
  <si>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</si>
  <si>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</si>
  <si>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</si>
  <si>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722</t>
  </si>
  <si>
    <t>727</t>
  </si>
  <si>
    <t>022</t>
  </si>
  <si>
    <t>Плата за негативное воздействие на окружающую среду</t>
  </si>
  <si>
    <t xml:space="preserve">элементов, программ (подпрограмм), кодов </t>
  </si>
  <si>
    <t>экономической классификации доходов</t>
  </si>
  <si>
    <t>Доходы бюджета</t>
  </si>
  <si>
    <t>ЗАТО Железногорск</t>
  </si>
  <si>
    <t>Приложение № 3</t>
  </si>
  <si>
    <t>Наименование групп, подгрупп, статей, подстатей,</t>
  </si>
  <si>
    <t>Субвенции на предоставление гражданам субсидий на оплату жилья</t>
  </si>
  <si>
    <t>и коммунальных услуг</t>
  </si>
  <si>
    <t xml:space="preserve">Субвенции для осуществления гос.полномочий по составлению </t>
  </si>
  <si>
    <t>940</t>
  </si>
  <si>
    <t>0100</t>
  </si>
  <si>
    <t>0200</t>
  </si>
  <si>
    <t>0300</t>
  </si>
  <si>
    <t>0400</t>
  </si>
  <si>
    <t>0500</t>
  </si>
  <si>
    <t>0600</t>
  </si>
  <si>
    <t>списков кандидатов в присяжные заседатели федеральных судов</t>
  </si>
  <si>
    <t>печению содержания в МДОУ детей без взимания родительской платы"</t>
  </si>
  <si>
    <t>Субвенции на реализацию Закона края "О наделении полномочиями по обес-</t>
  </si>
  <si>
    <t>печению питанием детей в МОУ без взимания родительской платы"</t>
  </si>
  <si>
    <t>печению детей 1 и 2 года жизни спец.молоч.продуктами детского питания"</t>
  </si>
  <si>
    <t>Субвенции на реализацию Закона края "О наделении полномочиями по испол-</t>
  </si>
  <si>
    <t>нению функций комиссий по делам несовершеннолетних и защите их прав"</t>
  </si>
  <si>
    <t>0700</t>
  </si>
  <si>
    <t xml:space="preserve">Арендная плата за земли, расположенные в границах ГО, до разграничения </t>
  </si>
  <si>
    <t>Субвенции на реализацию Закона края "О наделении полномочиями по решению</t>
  </si>
  <si>
    <t>вопросов соц.поддержки детей-сирот и детей без попечения родителей"</t>
  </si>
  <si>
    <t>Субвенции на финансирование гарантий прав граждан на получение образования</t>
  </si>
  <si>
    <t>в соответствии с Законом РФ "Об образовании"</t>
  </si>
  <si>
    <t>вопросов соц.поддержки граждан в трудной жизненной ситуации"</t>
  </si>
  <si>
    <t>Субвенции на развитие социальной и инженерной инфраструктуры</t>
  </si>
  <si>
    <t>Прочие субсидии</t>
  </si>
  <si>
    <t>бюджетной сферы</t>
  </si>
  <si>
    <t xml:space="preserve">Субсидии на частичное финансирование по повышению размера ОТ работникам </t>
  </si>
  <si>
    <t>0800</t>
  </si>
  <si>
    <t>0900</t>
  </si>
  <si>
    <t>1000</t>
  </si>
  <si>
    <t>1100</t>
  </si>
  <si>
    <t>1200</t>
  </si>
  <si>
    <t>Субвенции на реализацию Закона края "О наделении полномочиями по организации</t>
  </si>
  <si>
    <t>202</t>
  </si>
  <si>
    <t>Субвенции на обеспечение мер социальной поддержки ветеранов</t>
  </si>
  <si>
    <t>222</t>
  </si>
  <si>
    <t>Субвенции по осуществлению расходов бюджета по выплате</t>
  </si>
  <si>
    <t>253</t>
  </si>
  <si>
    <t xml:space="preserve">Субвенции на выплату инвалидам компенсаций страховки гражданской </t>
  </si>
  <si>
    <t>262</t>
  </si>
  <si>
    <t>ответственности</t>
  </si>
  <si>
    <t>деятельности органов управления системой соцзащиты населения"</t>
  </si>
  <si>
    <t>Субвенции на реализацию Закона края "О наделении полномочиями по социальной</t>
  </si>
  <si>
    <t>поддержке инвалидов"</t>
  </si>
  <si>
    <t xml:space="preserve">Прочие доходы бюджетов ГО от компенсации затрат государства </t>
  </si>
  <si>
    <t>(плата за спецпродукцию ГИБДД)</t>
  </si>
  <si>
    <t>(родительская плата за содержание детей в ДДУ)</t>
  </si>
  <si>
    <t>(родительская плата за содержание детей в школе-интернате)</t>
  </si>
  <si>
    <t>(родительская плата за содержание детей в летних оздоровител. лагерях)</t>
  </si>
  <si>
    <t>Дивиденды по акциям и доходы от прочих форм участия в капитале</t>
  </si>
  <si>
    <t>930</t>
  </si>
  <si>
    <t>920</t>
  </si>
  <si>
    <t>726</t>
  </si>
  <si>
    <t>Платежи, взимаемые организациями ГО за выполнение</t>
  </si>
  <si>
    <t>государственных пособий гражданам, имеющим детей</t>
  </si>
  <si>
    <t>1400</t>
  </si>
  <si>
    <t>"Приложение № 3</t>
  </si>
  <si>
    <t>на 2006</t>
  </si>
  <si>
    <t>Измене-</t>
  </si>
  <si>
    <t>ния</t>
  </si>
  <si>
    <t>(+,-)</t>
  </si>
  <si>
    <t>Субсидии на развитие и поддержку малого предпринимательства в Красноярском</t>
  </si>
  <si>
    <t>крае на 2006-2007 годы</t>
  </si>
  <si>
    <t>(родительская плата ДХШ)</t>
  </si>
  <si>
    <t>(родительская плата ДШИ № 2)</t>
  </si>
  <si>
    <t>(родительская плата ДШИ)</t>
  </si>
  <si>
    <t>Трудовой славы</t>
  </si>
  <si>
    <t>1500</t>
  </si>
  <si>
    <t>от 22.12.2005 № 5-28Р"</t>
  </si>
  <si>
    <t>Доходы от продажи услуг, оказываемых учреждениями ГО - УО</t>
  </si>
  <si>
    <t>Доходы от продажи услуг, оказываемых учреждениями ГО - ДК</t>
  </si>
  <si>
    <t>Доходы от продажи услуг, оказываемых учреждениями ГО - ДК Старт</t>
  </si>
  <si>
    <t>Доходы от продажи услуг, оказываемых учреждениями ГО - Музей</t>
  </si>
  <si>
    <t>Доходы от продажи услуг, оказываемых учреждениями ГО - Театр кукол</t>
  </si>
  <si>
    <t>Доходы от продажи услуг, оказываемых учреждениями ГО - Театр оперетты</t>
  </si>
  <si>
    <t>Доходы от продажи услуг, оказываемых учреждениями ГО - ЦГБ</t>
  </si>
  <si>
    <t>Доходы от продажи услуг, оказываемых учреждениями ГО - ПКиО</t>
  </si>
  <si>
    <t>Доходы от продажи услуг, оказываемых учреждениями ГО - ЦД</t>
  </si>
  <si>
    <t>Доходы от продажи услуг, оказываемых учреждениями ГО -ДХШ</t>
  </si>
  <si>
    <t>Доходы от продажи услуг, оказываемых учреждениями ГО - ЦСО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</si>
  <si>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</t>
  </si>
  <si>
    <t>ПЛАН  ДОХОДОВ</t>
  </si>
  <si>
    <t>проведению сельскохозяйственной переписи</t>
  </si>
  <si>
    <t>1600</t>
  </si>
  <si>
    <t>093</t>
  </si>
  <si>
    <t>от ____________ № _______</t>
  </si>
  <si>
    <t>Налог на доходы физических лиц с доходов, полученных в виде дивидендов</t>
  </si>
  <si>
    <t>Налог на доходы физических лиц с доходов по ставке п.1 ст.224</t>
  </si>
  <si>
    <t>за исключением предпринимателей</t>
  </si>
  <si>
    <t xml:space="preserve">Налог на доходы физических лиц с доходов по ставке п.1 ст.224 </t>
  </si>
  <si>
    <t>Налог на доходы физических лиц, осуществляющих предпринимательскую</t>
  </si>
  <si>
    <t>деятельность</t>
  </si>
  <si>
    <t>Налог на доходы физических лиц с доходов, в виде выигрышей</t>
  </si>
  <si>
    <t>НАЛОГИ  НА  ТОВАРЫ  (РАБОТЫ , УСЛУГИ) , РЕАЛИЗУЕМЫЕ</t>
  </si>
  <si>
    <t>Госпошлина по делам в судах общей юрисдикции</t>
  </si>
  <si>
    <t>НАЛОГАМ, СБОРАМ И ИНЫМ ОБЯЗАТЕЛЬНЫМ ПЛАТЕЖАМ</t>
  </si>
  <si>
    <t xml:space="preserve">Cбор на нужды образовательных учреждений </t>
  </si>
  <si>
    <t xml:space="preserve">Целевой сбор на содержание муниципальной милиции </t>
  </si>
  <si>
    <t>ВЕННОЙ И МУНИЦИПАЛЬНОЙ СОБСТВЕННОСТИ</t>
  </si>
  <si>
    <t>ДОХОДЫ  ОТ  ИСПОЛЬЗОВАНИЯ ИМУЩЕСТВА  В ГОСУДАРСТ-</t>
  </si>
  <si>
    <t>Доходы от сдачи в аренду имущества, находящихся в управлении ГО</t>
  </si>
  <si>
    <t>ПЛАТЕЖИ ПРИ ПОЛЬЗОВАНИИ ПРИРОДНЫМИ РЕСУРСАМИ</t>
  </si>
  <si>
    <t>ДОХОДЫ ОТ ОКАЗАНИЯ ПЛАТНЫХ УСЛУГ И КОМПЕНСАЦИИ</t>
  </si>
  <si>
    <t>ДОХОДЫ ОТ ПРОДАЖИ МАТЕРИАЛЬНЫХ И НЕМАТЕРИАЛЬНЫХ</t>
  </si>
  <si>
    <t>Денежные взыскания (штрафы) за нарушения законодательства о налогах</t>
  </si>
  <si>
    <t>Штрафы за административные правонарушения в области налогов и сборов,</t>
  </si>
  <si>
    <t>Штрафы за административные правонарушения в области налогов</t>
  </si>
  <si>
    <t>Доходы от реализации иного имущества (основные средства)</t>
  </si>
  <si>
    <t>Доходы от реализации иного имущества (материальные запасы)</t>
  </si>
  <si>
    <t>Дотации от других бюджетов бюджетной системы РФ</t>
  </si>
  <si>
    <t>Дотации бюджетам ГО на выравнивание уровня бюджетной обеспеченности</t>
  </si>
  <si>
    <t>Субвенции от других бюджетов бюджетной системы РФ</t>
  </si>
  <si>
    <t>Субвенции на оплату жилищно-коммунальных услуг отдельным категориям граждан</t>
  </si>
  <si>
    <t>вопросов социальной поддержки детей-сирот и детей без попечения родителей"</t>
  </si>
  <si>
    <t>Субвенции на реализацию Закона края "О наделении полномочиями по обеспечению</t>
  </si>
  <si>
    <t>содержания в МДОУ детей без взимания родительской платы"</t>
  </si>
  <si>
    <t>питанием детей в МОУ без взимания родительской платы"</t>
  </si>
  <si>
    <t>детей 1 и 2 года жизни спец.молоч.продуктами детского питания"</t>
  </si>
  <si>
    <t>Субвенции на доплату к пенсии по случаю потери кормильца детям военнослужащих</t>
  </si>
  <si>
    <t>в соответствии с Законом края "О защите прав ребенка"</t>
  </si>
  <si>
    <t>Субвенции на реализацию Закона края "О наделении полномочиями по предоставлению</t>
  </si>
  <si>
    <t>мер соцподдержки по оплате жилья и коммунальных услуг"</t>
  </si>
  <si>
    <t>финансируемых из бюджета соответствующего уровня муниципальных учреждений</t>
  </si>
  <si>
    <t>Штрафы за нарушение законодательства по ст.116, 117, 118, п.1и 2 ст.120</t>
  </si>
  <si>
    <t>и сборов, предусмотренные Кодексом об административных. правонарушениях</t>
  </si>
  <si>
    <t>Штрафы за административные правонарушения в области дорожного движения</t>
  </si>
  <si>
    <t>и муниципальных образовательных школах</t>
  </si>
  <si>
    <t>бюджета ЗАТО Железногорск</t>
  </si>
  <si>
    <t>тыс.руб.</t>
  </si>
  <si>
    <t>РФ, полных кавалеров ордена Славы, Героев Соцтруда, полных кавалеровм ордена</t>
  </si>
  <si>
    <t>0046</t>
  </si>
  <si>
    <t>332</t>
  </si>
  <si>
    <t>вознаграждение за классное руководство</t>
  </si>
  <si>
    <t>412</t>
  </si>
  <si>
    <t>субсидий на оплату жилого помещения и коммунальных услуг</t>
  </si>
  <si>
    <t>422</t>
  </si>
  <si>
    <t xml:space="preserve">Налог на имущество физических лиц, взимаемый по ставке, применяемой </t>
  </si>
  <si>
    <t>к объекту налогообложения, расположенному в границах городского округа</t>
  </si>
  <si>
    <t>в границах городского округа</t>
  </si>
  <si>
    <t xml:space="preserve">Субвенции бюджетам городских округов на ежемесячное денежное </t>
  </si>
  <si>
    <t xml:space="preserve">Субвенции бюджетам городских округов на предоставление гражданам </t>
  </si>
  <si>
    <t xml:space="preserve">Субвенции на выплаты медицинскому персоналу фельдшерско-акушерских </t>
  </si>
  <si>
    <t xml:space="preserve">Субвенции бюджетам городских округов на предоставление мер социальной </t>
  </si>
  <si>
    <t>репрессий</t>
  </si>
  <si>
    <t>362</t>
  </si>
  <si>
    <t>Субвенции бюджетам городских округов на переселение граждан ЗАТО</t>
  </si>
  <si>
    <t>Субвенции на реализацию мер соцподдержки Героев Советского Союза, Героев</t>
  </si>
  <si>
    <t>Субвенции на внедрение инновационных образовательных программ в государственных</t>
  </si>
  <si>
    <t>Субвенции на выплату работникам федеральных, краевых госучреждений, госорганов,</t>
  </si>
  <si>
    <t>Субвенции на содержание учреждений социального обслуживания населения</t>
  </si>
  <si>
    <t xml:space="preserve">Субвенции бюджетам на осуществление полномочий по подготовке и </t>
  </si>
  <si>
    <t xml:space="preserve">пунктов, врачам, фельдшерам и медицинским сестрам "Скорой медицин- </t>
  </si>
  <si>
    <t>ской помощи"</t>
  </si>
  <si>
    <t>на транспортные средства, выдачей регистирационных знаков</t>
  </si>
  <si>
    <t xml:space="preserve">Государственная пошлина за государственную регистрацию транспортных средств и </t>
  </si>
  <si>
    <t>иные юридически значимые действия, связанные с изменениями и выдачей документов</t>
  </si>
  <si>
    <t>до разграничения государственной собственности, и расположенные</t>
  </si>
  <si>
    <t>Арендная плата за земли, предназначенные для целей жилищного строительства,</t>
  </si>
  <si>
    <t>Проценты, полученные от предоставления бюджетных кредитов внутри страны</t>
  </si>
  <si>
    <t>за счет средств федерального бюджета</t>
  </si>
  <si>
    <t>поддержки реабилитированных лиц и лиц, признаанных пострадавшими от политических</t>
  </si>
  <si>
    <t xml:space="preserve">Средства бюджета городского округа, получаемые по взаимным расчетам, в том </t>
  </si>
  <si>
    <t>числе компенсации дополнительных расходов, возникших в результате решений,</t>
  </si>
  <si>
    <t>принятых органами государственной власти</t>
  </si>
  <si>
    <t>Приложение № 2</t>
  </si>
  <si>
    <t xml:space="preserve">Налог на доходы физических лиц, не являющихся налоговыми резидентами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</si>
</sst>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_р_._-;\-* #,##0\ _р_._-;_-* &quot;-&quot;??\ _р_._-;_-@_-"/>
    <numFmt numFmtId="165" formatCode="_-* #,##0.000\ _р_._-;\-* #,##0.000\ _р_._-;_-* &quot;-&quot;??\ _р_._-;_-@_-"/>
    <numFmt numFmtId="166" formatCode="_-* #,##0.00\ _р_._-;\-* #,##0.00\ _р_._-;_-* &quot;-&quot;??\ _р_._-;_-@_-"/>
    <numFmt numFmtId="167" formatCode="_-* #,##0.0\ _р_._-;\-* #,##0.0\ _р_._-;_-* &quot;-&quot;??\ _р_._-;_-@_-"/>
    <numFmt numFmtId="168" formatCode="_-* #,##0.0_р_._-;\-* #,##0.0_р_._-;_-* &quot;-&quot;?_р_._-;_-@_-"/>
    <numFmt numFmtId="169" formatCode="0.0000"/>
    <numFmt numFmtId="170" formatCode="0.000"/>
    <numFmt numFmtId="171" formatCode="0.0"/>
    <numFmt numFmtId="172" formatCode="_-* #,##0.0000\ _р_._-;\-* #,##0.0000\ _р_._-;_-* &quot;-&quot;??\ _р_._-;_-@_-"/>
    <numFmt numFmtId="173" formatCode="_-* #,##0.00000\ _р_._-;\-* #,##0.00000\ _р_._-;_-* &quot;-&quot;??\ _р_._-;_-@_-"/>
    <numFmt numFmtId="174" formatCode="_-* #,##0.00000_р_._-;\-* #,##0.00000_р_._-;_-* &quot;-&quot;?????_р_._-;_-@_-"/>
    <numFmt numFmtId="175" formatCode="_-* #,##0.000_р_._-;\-* #,##0.000_р_._-;_-* &quot;-&quot;???_р_._-;_-@_-"/>
  </numFmts>
  <fonts count="22">
    <font>
      <sz val="10"/>
      <name val="Arial Cyr"/>
      <family val="0"/>
    </font>
    <font>
      <sz val="10"/>
      <name val="Times New Roman Cyr"/>
      <family val="1"/>
    </font>
    <font>
      <sz val="8"/>
      <name val="MS Sans Serif"/>
      <family val="0"/>
    </font>
    <font>
      <b/>
      <i/>
      <sz val="12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1"/>
    </font>
    <font>
      <b/>
      <i/>
      <sz val="10"/>
      <name val="Times New Roman Cyr"/>
      <family val="1"/>
    </font>
    <font>
      <i/>
      <sz val="11"/>
      <name val="Times New Roman Cyr"/>
      <family val="1"/>
    </font>
    <font>
      <i/>
      <sz val="10"/>
      <name val="Times New Roman Cyr"/>
      <family val="1"/>
    </font>
    <font>
      <b/>
      <sz val="12"/>
      <name val="Times New Roman Cyr"/>
      <family val="1"/>
    </font>
    <font>
      <sz val="8"/>
      <name val="Arial Cyr"/>
      <family val="0"/>
    </font>
    <font>
      <b/>
      <i/>
      <sz val="12"/>
      <color indexed="6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 Cyr"/>
      <family val="1"/>
    </font>
    <font>
      <sz val="9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10"/>
      <color indexed="63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1" xfId="18" applyFont="1" applyBorder="1" applyAlignment="1">
      <alignment horizontal="center"/>
      <protection/>
    </xf>
    <xf numFmtId="0" fontId="3" fillId="0" borderId="2" xfId="18" applyFont="1" applyBorder="1" applyAlignment="1">
      <alignment horizontal="center"/>
      <protection/>
    </xf>
    <xf numFmtId="0" fontId="5" fillId="2" borderId="3" xfId="18" applyFont="1" applyFill="1" applyBorder="1" applyAlignment="1">
      <alignment horizontal="center"/>
      <protection/>
    </xf>
    <xf numFmtId="164" fontId="1" fillId="0" borderId="2" xfId="21" applyNumberFormat="1" applyFont="1" applyBorder="1" applyAlignment="1">
      <alignment/>
    </xf>
    <xf numFmtId="0" fontId="1" fillId="0" borderId="1" xfId="18" applyFont="1" applyBorder="1" applyAlignment="1">
      <alignment horizontal="center"/>
      <protection/>
    </xf>
    <xf numFmtId="164" fontId="1" fillId="0" borderId="0" xfId="21" applyNumberFormat="1" applyFont="1" applyBorder="1" applyAlignment="1">
      <alignment/>
    </xf>
    <xf numFmtId="164" fontId="1" fillId="0" borderId="4" xfId="21" applyNumberFormat="1" applyFont="1" applyBorder="1" applyAlignment="1">
      <alignment/>
    </xf>
    <xf numFmtId="0" fontId="1" fillId="0" borderId="0" xfId="0" applyFont="1" applyBorder="1" applyAlignment="1">
      <alignment/>
    </xf>
    <xf numFmtId="0" fontId="9" fillId="2" borderId="5" xfId="18" applyFont="1" applyFill="1" applyBorder="1" applyAlignment="1">
      <alignment horizontal="center"/>
      <protection/>
    </xf>
    <xf numFmtId="0" fontId="6" fillId="0" borderId="6" xfId="18" applyFont="1" applyBorder="1">
      <alignment/>
      <protection/>
    </xf>
    <xf numFmtId="0" fontId="1" fillId="0" borderId="6" xfId="18" applyFont="1" applyBorder="1">
      <alignment/>
      <protection/>
    </xf>
    <xf numFmtId="164" fontId="1" fillId="0" borderId="7" xfId="21" applyNumberFormat="1" applyFont="1" applyFill="1" applyBorder="1" applyAlignment="1">
      <alignment/>
    </xf>
    <xf numFmtId="0" fontId="6" fillId="0" borderId="1" xfId="18" applyFont="1" applyBorder="1" applyAlignment="1">
      <alignment horizontal="left"/>
      <protection/>
    </xf>
    <xf numFmtId="0" fontId="7" fillId="0" borderId="6" xfId="18" applyFont="1" applyBorder="1">
      <alignment/>
      <protection/>
    </xf>
    <xf numFmtId="0" fontId="8" fillId="0" borderId="6" xfId="18" applyFont="1" applyBorder="1">
      <alignment/>
      <protection/>
    </xf>
    <xf numFmtId="0" fontId="1" fillId="0" borderId="6" xfId="0" applyFont="1" applyBorder="1" applyAlignment="1">
      <alignment/>
    </xf>
    <xf numFmtId="0" fontId="6" fillId="0" borderId="6" xfId="0" applyFont="1" applyBorder="1" applyAlignment="1">
      <alignment/>
    </xf>
    <xf numFmtId="0" fontId="1" fillId="0" borderId="6" xfId="18" applyFont="1" applyBorder="1" applyAlignment="1">
      <alignment horizontal="left"/>
      <protection/>
    </xf>
    <xf numFmtId="0" fontId="1" fillId="0" borderId="2" xfId="18" applyFont="1" applyBorder="1">
      <alignment/>
      <protection/>
    </xf>
    <xf numFmtId="164" fontId="1" fillId="0" borderId="8" xfId="21" applyNumberFormat="1" applyFont="1" applyBorder="1" applyAlignment="1">
      <alignment/>
    </xf>
    <xf numFmtId="164" fontId="1" fillId="0" borderId="8" xfId="21" applyNumberFormat="1" applyFont="1" applyFill="1" applyBorder="1" applyAlignment="1">
      <alignment/>
    </xf>
    <xf numFmtId="0" fontId="1" fillId="0" borderId="8" xfId="0" applyFont="1" applyBorder="1" applyAlignment="1">
      <alignment/>
    </xf>
    <xf numFmtId="164" fontId="1" fillId="0" borderId="8" xfId="0" applyNumberFormat="1" applyFont="1" applyBorder="1" applyAlignment="1">
      <alignment/>
    </xf>
    <xf numFmtId="164" fontId="1" fillId="0" borderId="9" xfId="0" applyNumberFormat="1" applyFont="1" applyBorder="1" applyAlignment="1">
      <alignment/>
    </xf>
    <xf numFmtId="0" fontId="8" fillId="0" borderId="6" xfId="18" applyFont="1" applyBorder="1">
      <alignment/>
      <protection/>
    </xf>
    <xf numFmtId="0" fontId="3" fillId="0" borderId="6" xfId="18" applyFont="1" applyBorder="1" applyAlignment="1">
      <alignment horizontal="center"/>
      <protection/>
    </xf>
    <xf numFmtId="0" fontId="1" fillId="0" borderId="1" xfId="0" applyFont="1" applyBorder="1" applyAlignment="1">
      <alignment/>
    </xf>
    <xf numFmtId="0" fontId="14" fillId="0" borderId="6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/>
    </xf>
    <xf numFmtId="0" fontId="11" fillId="3" borderId="0" xfId="18" applyFont="1" applyFill="1" applyAlignment="1">
      <alignment horizontal="center"/>
      <protection/>
    </xf>
    <xf numFmtId="0" fontId="3" fillId="3" borderId="0" xfId="18" applyFont="1" applyFill="1" applyAlignment="1">
      <alignment horizontal="center"/>
      <protection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3" borderId="0" xfId="0" applyFont="1" applyFill="1" applyAlignment="1">
      <alignment horizontal="center"/>
    </xf>
    <xf numFmtId="0" fontId="14" fillId="3" borderId="0" xfId="0" applyFont="1" applyFill="1" applyAlignment="1">
      <alignment/>
    </xf>
    <xf numFmtId="49" fontId="14" fillId="0" borderId="0" xfId="0" applyNumberFormat="1" applyFont="1" applyAlignment="1">
      <alignment horizontal="center"/>
    </xf>
    <xf numFmtId="49" fontId="14" fillId="0" borderId="7" xfId="0" applyNumberFormat="1" applyFont="1" applyBorder="1" applyAlignment="1">
      <alignment horizontal="center"/>
    </xf>
    <xf numFmtId="49" fontId="14" fillId="0" borderId="5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14" fillId="0" borderId="3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3" fillId="3" borderId="11" xfId="18" applyFont="1" applyFill="1" applyBorder="1" applyAlignment="1">
      <alignment horizontal="center"/>
      <protection/>
    </xf>
    <xf numFmtId="0" fontId="3" fillId="3" borderId="10" xfId="18" applyFont="1" applyFill="1" applyBorder="1" applyAlignment="1">
      <alignment horizontal="center"/>
      <protection/>
    </xf>
    <xf numFmtId="0" fontId="4" fillId="3" borderId="10" xfId="18" applyFont="1" applyFill="1" applyBorder="1" applyAlignment="1">
      <alignment/>
      <protection/>
    </xf>
    <xf numFmtId="0" fontId="3" fillId="3" borderId="1" xfId="18" applyFont="1" applyFill="1" applyBorder="1" applyAlignment="1">
      <alignment horizontal="center"/>
      <protection/>
    </xf>
    <xf numFmtId="0" fontId="3" fillId="3" borderId="6" xfId="18" applyFont="1" applyFill="1" applyBorder="1" applyAlignment="1">
      <alignment horizontal="center"/>
      <protection/>
    </xf>
    <xf numFmtId="0" fontId="3" fillId="3" borderId="2" xfId="18" applyFont="1" applyFill="1" applyBorder="1" applyAlignment="1">
      <alignment horizontal="center"/>
      <protection/>
    </xf>
    <xf numFmtId="0" fontId="1" fillId="3" borderId="0" xfId="0" applyFont="1" applyFill="1" applyAlignment="1">
      <alignment horizontal="left"/>
    </xf>
    <xf numFmtId="49" fontId="14" fillId="0" borderId="11" xfId="0" applyNumberFormat="1" applyFont="1" applyBorder="1" applyAlignment="1">
      <alignment horizontal="center"/>
    </xf>
    <xf numFmtId="49" fontId="14" fillId="0" borderId="4" xfId="0" applyNumberFormat="1" applyFont="1" applyBorder="1" applyAlignment="1">
      <alignment horizontal="center"/>
    </xf>
    <xf numFmtId="49" fontId="14" fillId="0" borderId="12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49" fontId="14" fillId="0" borderId="8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49" fontId="14" fillId="0" borderId="9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/>
    </xf>
    <xf numFmtId="164" fontId="1" fillId="0" borderId="6" xfId="21" applyNumberFormat="1" applyFont="1" applyBorder="1" applyAlignment="1">
      <alignment/>
    </xf>
    <xf numFmtId="0" fontId="1" fillId="3" borderId="0" xfId="18" applyFont="1" applyFill="1">
      <alignment/>
      <protection/>
    </xf>
    <xf numFmtId="0" fontId="3" fillId="3" borderId="0" xfId="18" applyFont="1" applyFill="1">
      <alignment/>
      <protection/>
    </xf>
    <xf numFmtId="0" fontId="5" fillId="3" borderId="0" xfId="0" applyFont="1" applyFill="1" applyAlignment="1">
      <alignment horizontal="center"/>
    </xf>
    <xf numFmtId="0" fontId="9" fillId="3" borderId="10" xfId="18" applyFont="1" applyFill="1" applyBorder="1" applyAlignment="1">
      <alignment horizontal="center"/>
      <protection/>
    </xf>
    <xf numFmtId="0" fontId="9" fillId="3" borderId="6" xfId="18" applyFont="1" applyFill="1" applyBorder="1" applyAlignment="1">
      <alignment horizontal="center"/>
      <protection/>
    </xf>
    <xf numFmtId="167" fontId="1" fillId="0" borderId="8" xfId="21" applyNumberFormat="1" applyFont="1" applyBorder="1" applyAlignment="1">
      <alignment/>
    </xf>
    <xf numFmtId="167" fontId="1" fillId="0" borderId="12" xfId="21" applyNumberFormat="1" applyFont="1" applyBorder="1" applyAlignment="1">
      <alignment/>
    </xf>
    <xf numFmtId="167" fontId="1" fillId="0" borderId="15" xfId="0" applyNumberFormat="1" applyFont="1" applyBorder="1" applyAlignment="1">
      <alignment/>
    </xf>
    <xf numFmtId="167" fontId="1" fillId="0" borderId="6" xfId="0" applyNumberFormat="1" applyFont="1" applyBorder="1" applyAlignment="1">
      <alignment/>
    </xf>
    <xf numFmtId="167" fontId="1" fillId="0" borderId="6" xfId="21" applyNumberFormat="1" applyFont="1" applyBorder="1" applyAlignment="1">
      <alignment/>
    </xf>
    <xf numFmtId="0" fontId="15" fillId="0" borderId="6" xfId="18" applyFont="1" applyBorder="1">
      <alignment/>
      <protection/>
    </xf>
    <xf numFmtId="164" fontId="1" fillId="0" borderId="2" xfId="0" applyNumberFormat="1" applyFont="1" applyBorder="1" applyAlignment="1">
      <alignment/>
    </xf>
    <xf numFmtId="0" fontId="14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3" xfId="0" applyFont="1" applyBorder="1" applyAlignment="1">
      <alignment horizontal="center"/>
    </xf>
    <xf numFmtId="0" fontId="16" fillId="3" borderId="0" xfId="0" applyFont="1" applyFill="1" applyAlignment="1">
      <alignment/>
    </xf>
    <xf numFmtId="0" fontId="16" fillId="3" borderId="0" xfId="0" applyFont="1" applyFill="1" applyAlignment="1">
      <alignment horizontal="center"/>
    </xf>
    <xf numFmtId="0" fontId="16" fillId="3" borderId="0" xfId="0" applyFont="1" applyFill="1" applyAlignment="1">
      <alignment horizontal="left"/>
    </xf>
    <xf numFmtId="0" fontId="17" fillId="3" borderId="1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17" fillId="3" borderId="2" xfId="0" applyFont="1" applyFill="1" applyBorder="1" applyAlignment="1">
      <alignment horizontal="center"/>
    </xf>
    <xf numFmtId="0" fontId="17" fillId="2" borderId="3" xfId="18" applyFont="1" applyFill="1" applyBorder="1" applyAlignment="1">
      <alignment horizontal="center"/>
      <protection/>
    </xf>
    <xf numFmtId="164" fontId="16" fillId="0" borderId="2" xfId="21" applyNumberFormat="1" applyFont="1" applyBorder="1" applyAlignment="1">
      <alignment/>
    </xf>
    <xf numFmtId="0" fontId="16" fillId="0" borderId="15" xfId="0" applyFont="1" applyBorder="1" applyAlignment="1">
      <alignment/>
    </xf>
    <xf numFmtId="0" fontId="18" fillId="0" borderId="1" xfId="18" applyFont="1" applyBorder="1" applyAlignment="1">
      <alignment horizontal="left"/>
      <protection/>
    </xf>
    <xf numFmtId="164" fontId="16" fillId="0" borderId="4" xfId="21" applyNumberFormat="1" applyFont="1" applyBorder="1" applyAlignment="1">
      <alignment/>
    </xf>
    <xf numFmtId="166" fontId="16" fillId="0" borderId="12" xfId="21" applyNumberFormat="1" applyFont="1" applyBorder="1" applyAlignment="1">
      <alignment/>
    </xf>
    <xf numFmtId="166" fontId="16" fillId="0" borderId="1" xfId="21" applyNumberFormat="1" applyFont="1" applyBorder="1" applyAlignment="1">
      <alignment/>
    </xf>
    <xf numFmtId="164" fontId="16" fillId="0" borderId="0" xfId="21" applyNumberFormat="1" applyFont="1" applyBorder="1" applyAlignment="1">
      <alignment/>
    </xf>
    <xf numFmtId="164" fontId="16" fillId="0" borderId="8" xfId="21" applyNumberFormat="1" applyFont="1" applyBorder="1" applyAlignment="1">
      <alignment/>
    </xf>
    <xf numFmtId="164" fontId="16" fillId="0" borderId="6" xfId="21" applyNumberFormat="1" applyFont="1" applyBorder="1" applyAlignment="1">
      <alignment/>
    </xf>
    <xf numFmtId="0" fontId="16" fillId="0" borderId="6" xfId="18" applyFont="1" applyBorder="1">
      <alignment/>
      <protection/>
    </xf>
    <xf numFmtId="166" fontId="16" fillId="0" borderId="8" xfId="21" applyNumberFormat="1" applyFont="1" applyBorder="1" applyAlignment="1">
      <alignment/>
    </xf>
    <xf numFmtId="166" fontId="16" fillId="0" borderId="6" xfId="21" applyNumberFormat="1" applyFont="1" applyBorder="1" applyAlignment="1">
      <alignment/>
    </xf>
    <xf numFmtId="0" fontId="18" fillId="0" borderId="6" xfId="18" applyFont="1" applyBorder="1">
      <alignment/>
      <protection/>
    </xf>
    <xf numFmtId="0" fontId="19" fillId="0" borderId="6" xfId="18" applyFont="1" applyBorder="1">
      <alignment/>
      <protection/>
    </xf>
    <xf numFmtId="167" fontId="16" fillId="0" borderId="8" xfId="21" applyNumberFormat="1" applyFont="1" applyBorder="1" applyAlignment="1">
      <alignment/>
    </xf>
    <xf numFmtId="167" fontId="16" fillId="0" borderId="6" xfId="21" applyNumberFormat="1" applyFont="1" applyBorder="1" applyAlignment="1">
      <alignment/>
    </xf>
    <xf numFmtId="164" fontId="16" fillId="0" borderId="7" xfId="21" applyNumberFormat="1" applyFont="1" applyFill="1" applyBorder="1" applyAlignment="1">
      <alignment/>
    </xf>
    <xf numFmtId="164" fontId="16" fillId="0" borderId="8" xfId="21" applyNumberFormat="1" applyFont="1" applyFill="1" applyBorder="1" applyAlignment="1">
      <alignment/>
    </xf>
    <xf numFmtId="164" fontId="16" fillId="0" borderId="6" xfId="21" applyNumberFormat="1" applyFont="1" applyFill="1" applyBorder="1" applyAlignment="1">
      <alignment/>
    </xf>
    <xf numFmtId="0" fontId="18" fillId="0" borderId="6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8" xfId="0" applyFont="1" applyBorder="1" applyAlignment="1">
      <alignment/>
    </xf>
    <xf numFmtId="0" fontId="16" fillId="0" borderId="6" xfId="0" applyFont="1" applyBorder="1" applyAlignment="1">
      <alignment/>
    </xf>
    <xf numFmtId="164" fontId="16" fillId="0" borderId="8" xfId="0" applyNumberFormat="1" applyFont="1" applyBorder="1" applyAlignment="1">
      <alignment/>
    </xf>
    <xf numFmtId="164" fontId="16" fillId="0" borderId="6" xfId="0" applyNumberFormat="1" applyFont="1" applyBorder="1" applyAlignment="1">
      <alignment/>
    </xf>
    <xf numFmtId="0" fontId="16" fillId="0" borderId="6" xfId="18" applyFont="1" applyBorder="1" applyAlignment="1">
      <alignment horizontal="left"/>
      <protection/>
    </xf>
    <xf numFmtId="166" fontId="16" fillId="0" borderId="15" xfId="0" applyNumberFormat="1" applyFont="1" applyBorder="1" applyAlignment="1">
      <alignment/>
    </xf>
    <xf numFmtId="0" fontId="16" fillId="0" borderId="1" xfId="18" applyFont="1" applyBorder="1" applyAlignment="1">
      <alignment horizontal="center"/>
      <protection/>
    </xf>
    <xf numFmtId="0" fontId="16" fillId="0" borderId="1" xfId="0" applyFont="1" applyBorder="1" applyAlignment="1">
      <alignment/>
    </xf>
    <xf numFmtId="167" fontId="16" fillId="0" borderId="6" xfId="0" applyNumberFormat="1" applyFont="1" applyBorder="1" applyAlignment="1">
      <alignment/>
    </xf>
    <xf numFmtId="165" fontId="16" fillId="0" borderId="0" xfId="0" applyNumberFormat="1" applyFont="1" applyAlignment="1">
      <alignment/>
    </xf>
    <xf numFmtId="165" fontId="16" fillId="0" borderId="6" xfId="0" applyNumberFormat="1" applyFont="1" applyBorder="1" applyAlignment="1">
      <alignment/>
    </xf>
    <xf numFmtId="166" fontId="16" fillId="0" borderId="0" xfId="0" applyNumberFormat="1" applyFont="1" applyAlignment="1">
      <alignment/>
    </xf>
    <xf numFmtId="166" fontId="16" fillId="0" borderId="6" xfId="0" applyNumberFormat="1" applyFont="1" applyBorder="1" applyAlignment="1">
      <alignment/>
    </xf>
    <xf numFmtId="164" fontId="16" fillId="0" borderId="9" xfId="0" applyNumberFormat="1" applyFont="1" applyBorder="1" applyAlignment="1">
      <alignment/>
    </xf>
    <xf numFmtId="165" fontId="16" fillId="0" borderId="15" xfId="0" applyNumberFormat="1" applyFont="1" applyBorder="1" applyAlignment="1">
      <alignment/>
    </xf>
    <xf numFmtId="0" fontId="16" fillId="3" borderId="0" xfId="18" applyFont="1" applyFill="1">
      <alignment/>
      <protection/>
    </xf>
    <xf numFmtId="0" fontId="18" fillId="3" borderId="0" xfId="18" applyFont="1" applyFill="1" applyAlignment="1">
      <alignment horizontal="center"/>
      <protection/>
    </xf>
    <xf numFmtId="0" fontId="21" fillId="3" borderId="0" xfId="18" applyFont="1" applyFill="1" applyAlignment="1">
      <alignment horizontal="center"/>
      <protection/>
    </xf>
    <xf numFmtId="0" fontId="18" fillId="3" borderId="11" xfId="18" applyFont="1" applyFill="1" applyBorder="1" applyAlignment="1">
      <alignment horizontal="center"/>
      <protection/>
    </xf>
    <xf numFmtId="0" fontId="18" fillId="0" borderId="1" xfId="18" applyFont="1" applyBorder="1" applyAlignment="1">
      <alignment horizontal="center"/>
      <protection/>
    </xf>
    <xf numFmtId="0" fontId="18" fillId="3" borderId="1" xfId="18" applyFont="1" applyFill="1" applyBorder="1" applyAlignment="1">
      <alignment horizontal="center"/>
      <protection/>
    </xf>
    <xf numFmtId="0" fontId="18" fillId="3" borderId="10" xfId="18" applyFont="1" applyFill="1" applyBorder="1" applyAlignment="1">
      <alignment horizontal="center"/>
      <protection/>
    </xf>
    <xf numFmtId="0" fontId="18" fillId="0" borderId="6" xfId="18" applyFont="1" applyBorder="1" applyAlignment="1">
      <alignment horizontal="center"/>
      <protection/>
    </xf>
    <xf numFmtId="0" fontId="18" fillId="3" borderId="6" xfId="18" applyFont="1" applyFill="1" applyBorder="1" applyAlignment="1">
      <alignment horizontal="center"/>
      <protection/>
    </xf>
    <xf numFmtId="0" fontId="17" fillId="3" borderId="10" xfId="18" applyFont="1" applyFill="1" applyBorder="1" applyAlignment="1">
      <alignment horizontal="center"/>
      <protection/>
    </xf>
    <xf numFmtId="0" fontId="17" fillId="3" borderId="6" xfId="18" applyFont="1" applyFill="1" applyBorder="1" applyAlignment="1">
      <alignment horizontal="center"/>
      <protection/>
    </xf>
    <xf numFmtId="0" fontId="16" fillId="3" borderId="10" xfId="18" applyFont="1" applyFill="1" applyBorder="1" applyAlignment="1">
      <alignment/>
      <protection/>
    </xf>
    <xf numFmtId="0" fontId="18" fillId="0" borderId="2" xfId="18" applyFont="1" applyBorder="1" applyAlignment="1">
      <alignment horizontal="center"/>
      <protection/>
    </xf>
    <xf numFmtId="0" fontId="18" fillId="3" borderId="2" xfId="18" applyFont="1" applyFill="1" applyBorder="1" applyAlignment="1">
      <alignment horizontal="center"/>
      <protection/>
    </xf>
    <xf numFmtId="0" fontId="16" fillId="0" borderId="6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7" fillId="2" borderId="5" xfId="18" applyFont="1" applyFill="1" applyBorder="1" applyAlignment="1">
      <alignment horizontal="center"/>
      <protection/>
    </xf>
    <xf numFmtId="0" fontId="18" fillId="3" borderId="0" xfId="18" applyFont="1" applyFill="1">
      <alignment/>
      <protection/>
    </xf>
    <xf numFmtId="0" fontId="20" fillId="3" borderId="0" xfId="0" applyFont="1" applyFill="1" applyAlignment="1">
      <alignment/>
    </xf>
    <xf numFmtId="49" fontId="20" fillId="0" borderId="3" xfId="0" applyNumberFormat="1" applyFont="1" applyBorder="1" applyAlignment="1">
      <alignment horizontal="center"/>
    </xf>
    <xf numFmtId="49" fontId="20" fillId="0" borderId="7" xfId="0" applyNumberFormat="1" applyFont="1" applyBorder="1" applyAlignment="1">
      <alignment horizontal="center"/>
    </xf>
    <xf numFmtId="49" fontId="20" fillId="0" borderId="5" xfId="0" applyNumberFormat="1" applyFont="1" applyBorder="1" applyAlignment="1">
      <alignment horizontal="center"/>
    </xf>
    <xf numFmtId="49" fontId="20" fillId="0" borderId="11" xfId="0" applyNumberFormat="1" applyFont="1" applyBorder="1" applyAlignment="1">
      <alignment horizontal="center"/>
    </xf>
    <xf numFmtId="49" fontId="20" fillId="0" borderId="4" xfId="0" applyNumberFormat="1" applyFont="1" applyBorder="1" applyAlignment="1">
      <alignment horizontal="center"/>
    </xf>
    <xf numFmtId="49" fontId="20" fillId="0" borderId="12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49" fontId="20" fillId="0" borderId="8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49" fontId="20" fillId="0" borderId="13" xfId="0" applyNumberFormat="1" applyFont="1" applyBorder="1" applyAlignment="1">
      <alignment horizontal="center"/>
    </xf>
    <xf numFmtId="49" fontId="20" fillId="0" borderId="9" xfId="0" applyNumberFormat="1" applyFont="1" applyBorder="1" applyAlignment="1">
      <alignment horizontal="center"/>
    </xf>
    <xf numFmtId="49" fontId="20" fillId="0" borderId="14" xfId="0" applyNumberFormat="1" applyFont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0" fontId="20" fillId="3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167" fontId="16" fillId="0" borderId="0" xfId="0" applyNumberFormat="1" applyFont="1" applyAlignment="1">
      <alignment/>
    </xf>
    <xf numFmtId="167" fontId="16" fillId="0" borderId="0" xfId="0" applyNumberFormat="1" applyFont="1" applyBorder="1" applyAlignment="1">
      <alignment/>
    </xf>
    <xf numFmtId="165" fontId="16" fillId="0" borderId="8" xfId="21" applyNumberFormat="1" applyFont="1" applyBorder="1" applyAlignment="1">
      <alignment/>
    </xf>
    <xf numFmtId="165" fontId="16" fillId="0" borderId="6" xfId="21" applyNumberFormat="1" applyFont="1" applyBorder="1" applyAlignment="1">
      <alignment/>
    </xf>
    <xf numFmtId="0" fontId="16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/>
    </xf>
    <xf numFmtId="0" fontId="16" fillId="0" borderId="10" xfId="0" applyFont="1" applyBorder="1" applyAlignment="1">
      <alignment horizontal="center"/>
    </xf>
    <xf numFmtId="165" fontId="16" fillId="0" borderId="0" xfId="0" applyNumberFormat="1" applyFont="1" applyBorder="1" applyAlignment="1">
      <alignment/>
    </xf>
    <xf numFmtId="49" fontId="20" fillId="0" borderId="10" xfId="0" applyNumberFormat="1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center"/>
    </xf>
    <xf numFmtId="49" fontId="20" fillId="0" borderId="8" xfId="0" applyNumberFormat="1" applyFont="1" applyFill="1" applyBorder="1" applyAlignment="1">
      <alignment horizontal="center"/>
    </xf>
    <xf numFmtId="167" fontId="16" fillId="4" borderId="6" xfId="0" applyNumberFormat="1" applyFont="1" applyFill="1" applyBorder="1" applyAlignment="1">
      <alignment/>
    </xf>
    <xf numFmtId="167" fontId="16" fillId="0" borderId="6" xfId="0" applyNumberFormat="1" applyFont="1" applyFill="1" applyBorder="1" applyAlignment="1">
      <alignment/>
    </xf>
    <xf numFmtId="165" fontId="16" fillId="0" borderId="6" xfId="0" applyNumberFormat="1" applyFont="1" applyFill="1" applyBorder="1" applyAlignment="1">
      <alignment/>
    </xf>
    <xf numFmtId="0" fontId="16" fillId="4" borderId="0" xfId="0" applyFont="1" applyFill="1" applyBorder="1" applyAlignment="1">
      <alignment/>
    </xf>
    <xf numFmtId="0" fontId="16" fillId="4" borderId="0" xfId="0" applyFont="1" applyFill="1" applyAlignment="1">
      <alignment/>
    </xf>
    <xf numFmtId="164" fontId="16" fillId="0" borderId="6" xfId="0" applyNumberFormat="1" applyFont="1" applyFill="1" applyBorder="1" applyAlignment="1">
      <alignment/>
    </xf>
    <xf numFmtId="0" fontId="16" fillId="0" borderId="6" xfId="18" applyFont="1" applyFill="1" applyBorder="1">
      <alignment/>
      <protection/>
    </xf>
    <xf numFmtId="0" fontId="16" fillId="3" borderId="15" xfId="0" applyFont="1" applyFill="1" applyBorder="1" applyAlignment="1">
      <alignment/>
    </xf>
    <xf numFmtId="164" fontId="16" fillId="3" borderId="0" xfId="0" applyNumberFormat="1" applyFont="1" applyFill="1" applyAlignment="1">
      <alignment/>
    </xf>
    <xf numFmtId="164" fontId="17" fillId="3" borderId="1" xfId="0" applyNumberFormat="1" applyFont="1" applyFill="1" applyBorder="1" applyAlignment="1">
      <alignment horizontal="center"/>
    </xf>
    <xf numFmtId="164" fontId="17" fillId="3" borderId="6" xfId="0" applyNumberFormat="1" applyFont="1" applyFill="1" applyBorder="1" applyAlignment="1">
      <alignment horizontal="center"/>
    </xf>
    <xf numFmtId="164" fontId="17" fillId="3" borderId="2" xfId="0" applyNumberFormat="1" applyFont="1" applyFill="1" applyBorder="1" applyAlignment="1">
      <alignment horizontal="center"/>
    </xf>
    <xf numFmtId="164" fontId="16" fillId="3" borderId="3" xfId="0" applyNumberFormat="1" applyFont="1" applyFill="1" applyBorder="1" applyAlignment="1">
      <alignment/>
    </xf>
    <xf numFmtId="164" fontId="16" fillId="0" borderId="1" xfId="0" applyNumberFormat="1" applyFont="1" applyFill="1" applyBorder="1" applyAlignment="1">
      <alignment/>
    </xf>
    <xf numFmtId="165" fontId="16" fillId="0" borderId="15" xfId="0" applyNumberFormat="1" applyFont="1" applyFill="1" applyBorder="1" applyAlignment="1">
      <alignment/>
    </xf>
    <xf numFmtId="172" fontId="16" fillId="0" borderId="6" xfId="0" applyNumberFormat="1" applyFont="1" applyFill="1" applyBorder="1" applyAlignment="1">
      <alignment/>
    </xf>
    <xf numFmtId="173" fontId="16" fillId="0" borderId="6" xfId="0" applyNumberFormat="1" applyFont="1" applyFill="1" applyBorder="1" applyAlignment="1">
      <alignment/>
    </xf>
    <xf numFmtId="173" fontId="16" fillId="0" borderId="6" xfId="0" applyNumberFormat="1" applyFont="1" applyBorder="1" applyAlignment="1">
      <alignment/>
    </xf>
    <xf numFmtId="173" fontId="16" fillId="0" borderId="15" xfId="0" applyNumberFormat="1" applyFont="1" applyBorder="1" applyAlignment="1">
      <alignment/>
    </xf>
    <xf numFmtId="173" fontId="16" fillId="0" borderId="6" xfId="21" applyNumberFormat="1" applyFont="1" applyBorder="1" applyAlignment="1">
      <alignment/>
    </xf>
    <xf numFmtId="43" fontId="16" fillId="0" borderId="6" xfId="21" applyFont="1" applyFill="1" applyBorder="1" applyAlignment="1">
      <alignment/>
    </xf>
    <xf numFmtId="166" fontId="16" fillId="0" borderId="6" xfId="21" applyNumberFormat="1" applyFont="1" applyFill="1" applyBorder="1" applyAlignment="1">
      <alignment/>
    </xf>
    <xf numFmtId="0" fontId="16" fillId="0" borderId="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11" xfId="0" applyFont="1" applyBorder="1" applyAlignment="1">
      <alignment horizontal="center" vertical="center" textRotation="90"/>
    </xf>
    <xf numFmtId="0" fontId="20" fillId="0" borderId="10" xfId="0" applyFont="1" applyBorder="1" applyAlignment="1">
      <alignment horizontal="center" vertical="center" textRotation="90"/>
    </xf>
    <xf numFmtId="0" fontId="20" fillId="0" borderId="4" xfId="0" applyFont="1" applyBorder="1" applyAlignment="1">
      <alignment horizontal="center" vertical="center" textRotation="90"/>
    </xf>
    <xf numFmtId="0" fontId="20" fillId="0" borderId="0" xfId="0" applyFont="1" applyBorder="1" applyAlignment="1">
      <alignment horizontal="center" vertical="center" textRotation="90"/>
    </xf>
    <xf numFmtId="0" fontId="20" fillId="0" borderId="12" xfId="0" applyFont="1" applyBorder="1" applyAlignment="1">
      <alignment horizontal="center" vertical="center" textRotation="90"/>
    </xf>
    <xf numFmtId="0" fontId="20" fillId="0" borderId="8" xfId="0" applyFont="1" applyBorder="1" applyAlignment="1">
      <alignment horizontal="center" vertical="center" textRotation="90"/>
    </xf>
    <xf numFmtId="0" fontId="14" fillId="0" borderId="1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11" xfId="0" applyFont="1" applyBorder="1" applyAlignment="1">
      <alignment horizontal="center" vertical="center" textRotation="90"/>
    </xf>
    <xf numFmtId="0" fontId="14" fillId="0" borderId="10" xfId="0" applyFont="1" applyBorder="1" applyAlignment="1">
      <alignment horizontal="center" vertical="center" textRotation="90"/>
    </xf>
    <xf numFmtId="0" fontId="14" fillId="0" borderId="4" xfId="0" applyFont="1" applyBorder="1" applyAlignment="1">
      <alignment horizontal="center" vertical="center" textRotation="90"/>
    </xf>
    <xf numFmtId="0" fontId="14" fillId="0" borderId="0" xfId="0" applyFont="1" applyBorder="1" applyAlignment="1">
      <alignment horizontal="center" vertical="center" textRotation="90"/>
    </xf>
    <xf numFmtId="0" fontId="14" fillId="0" borderId="12" xfId="0" applyFont="1" applyBorder="1" applyAlignment="1">
      <alignment horizontal="center" vertical="center" textRotation="90"/>
    </xf>
    <xf numFmtId="0" fontId="14" fillId="0" borderId="8" xfId="0" applyFont="1" applyBorder="1" applyAlignment="1">
      <alignment horizontal="center" vertical="center" textRotation="90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5.25390625" style="79" customWidth="1"/>
    <col min="2" max="2" width="3.25390625" style="162" customWidth="1"/>
    <col min="3" max="5" width="2.25390625" style="162" customWidth="1"/>
    <col min="6" max="6" width="4.125" style="162" customWidth="1"/>
    <col min="7" max="7" width="3.25390625" style="162" customWidth="1"/>
    <col min="8" max="8" width="4.125" style="162" customWidth="1"/>
    <col min="9" max="9" width="3.625" style="162" customWidth="1"/>
    <col min="10" max="10" width="71.75390625" style="80" customWidth="1"/>
    <col min="11" max="11" width="1.00390625" style="80" hidden="1" customWidth="1"/>
    <col min="12" max="12" width="15.00390625" style="80" hidden="1" customWidth="1"/>
    <col min="13" max="13" width="11.75390625" style="79" hidden="1" customWidth="1"/>
    <col min="14" max="14" width="16.375" style="80" hidden="1" customWidth="1"/>
    <col min="15" max="15" width="13.75390625" style="168" hidden="1" customWidth="1"/>
    <col min="16" max="16" width="25.875" style="80" customWidth="1"/>
    <col min="17" max="16384" width="9.125" style="80" customWidth="1"/>
  </cols>
  <sheetData>
    <row r="1" spans="2:17" ht="12.75">
      <c r="B1" s="143"/>
      <c r="C1" s="143"/>
      <c r="D1" s="143"/>
      <c r="E1" s="143"/>
      <c r="F1" s="143"/>
      <c r="G1" s="143"/>
      <c r="H1" s="143"/>
      <c r="I1" s="143"/>
      <c r="J1" s="83"/>
      <c r="K1" s="82"/>
      <c r="L1" s="82"/>
      <c r="M1" s="83"/>
      <c r="N1" s="33"/>
      <c r="O1" s="182"/>
      <c r="P1" s="33" t="s">
        <v>356</v>
      </c>
      <c r="Q1" s="182"/>
    </row>
    <row r="2" spans="1:17" ht="12.75">
      <c r="A2" s="83"/>
      <c r="B2" s="143"/>
      <c r="C2" s="143"/>
      <c r="D2" s="143"/>
      <c r="E2" s="143"/>
      <c r="F2" s="143"/>
      <c r="G2" s="143"/>
      <c r="H2" s="143"/>
      <c r="I2" s="143"/>
      <c r="J2" s="82"/>
      <c r="K2" s="82"/>
      <c r="L2" s="82"/>
      <c r="M2" s="83"/>
      <c r="N2" s="52"/>
      <c r="O2" s="182"/>
      <c r="P2" s="52" t="s">
        <v>102</v>
      </c>
      <c r="Q2" s="182"/>
    </row>
    <row r="3" spans="1:17" ht="13.5" customHeight="1">
      <c r="A3" s="83"/>
      <c r="B3" s="143"/>
      <c r="C3" s="143"/>
      <c r="D3" s="143"/>
      <c r="E3" s="143"/>
      <c r="F3" s="143"/>
      <c r="G3" s="143"/>
      <c r="H3" s="143"/>
      <c r="I3" s="143"/>
      <c r="J3" s="126" t="s">
        <v>273</v>
      </c>
      <c r="K3" s="82"/>
      <c r="L3" s="82"/>
      <c r="M3" s="83"/>
      <c r="N3" s="33"/>
      <c r="O3" s="182"/>
      <c r="P3" s="33" t="s">
        <v>277</v>
      </c>
      <c r="Q3" s="182"/>
    </row>
    <row r="4" spans="1:17" ht="13.5" customHeight="1">
      <c r="A4" s="83"/>
      <c r="B4" s="143"/>
      <c r="C4" s="143"/>
      <c r="D4" s="143"/>
      <c r="E4" s="143"/>
      <c r="F4" s="143"/>
      <c r="G4" s="143"/>
      <c r="H4" s="143"/>
      <c r="I4" s="143"/>
      <c r="J4" s="126" t="s">
        <v>319</v>
      </c>
      <c r="K4" s="82"/>
      <c r="L4" s="84"/>
      <c r="M4" s="83"/>
      <c r="N4" s="33"/>
      <c r="O4" s="182"/>
      <c r="P4" s="33" t="s">
        <v>248</v>
      </c>
      <c r="Q4" s="182"/>
    </row>
    <row r="5" spans="1:17" ht="13.5" customHeight="1">
      <c r="A5" s="83"/>
      <c r="B5" s="143"/>
      <c r="C5" s="143"/>
      <c r="D5" s="143"/>
      <c r="E5" s="143"/>
      <c r="F5" s="143"/>
      <c r="G5" s="143"/>
      <c r="H5" s="143"/>
      <c r="I5" s="143"/>
      <c r="J5" s="126" t="s">
        <v>77</v>
      </c>
      <c r="K5" s="82"/>
      <c r="L5" s="82"/>
      <c r="M5" s="83"/>
      <c r="N5" s="33"/>
      <c r="O5" s="182"/>
      <c r="P5" s="33" t="s">
        <v>102</v>
      </c>
      <c r="Q5" s="182"/>
    </row>
    <row r="6" spans="1:17" ht="13.5" customHeight="1">
      <c r="A6" s="83"/>
      <c r="B6" s="143"/>
      <c r="C6" s="143"/>
      <c r="D6" s="143"/>
      <c r="E6" s="143"/>
      <c r="F6" s="143"/>
      <c r="G6" s="143"/>
      <c r="H6" s="143"/>
      <c r="I6" s="143"/>
      <c r="J6" s="127"/>
      <c r="K6" s="82"/>
      <c r="L6" s="82"/>
      <c r="M6" s="83"/>
      <c r="N6" s="33"/>
      <c r="O6" s="182"/>
      <c r="P6" s="33" t="s">
        <v>260</v>
      </c>
      <c r="Q6" s="182"/>
    </row>
    <row r="7" spans="1:17" ht="13.5" customHeight="1" thickBot="1">
      <c r="A7" s="83"/>
      <c r="B7" s="143"/>
      <c r="C7" s="143"/>
      <c r="D7" s="143"/>
      <c r="E7" s="143"/>
      <c r="F7" s="143"/>
      <c r="G7" s="143"/>
      <c r="H7" s="143"/>
      <c r="I7" s="143"/>
      <c r="J7" s="126"/>
      <c r="K7" s="82"/>
      <c r="L7" s="82"/>
      <c r="M7" s="83"/>
      <c r="N7" s="82"/>
      <c r="O7" s="182"/>
      <c r="P7" s="82"/>
      <c r="Q7" s="82"/>
    </row>
    <row r="8" spans="1:17" ht="13.5" customHeight="1" thickBot="1">
      <c r="A8" s="196" t="s">
        <v>105</v>
      </c>
      <c r="B8" s="199" t="s">
        <v>104</v>
      </c>
      <c r="C8" s="200"/>
      <c r="D8" s="200"/>
      <c r="E8" s="200"/>
      <c r="F8" s="200"/>
      <c r="G8" s="200"/>
      <c r="H8" s="200"/>
      <c r="I8" s="201"/>
      <c r="J8" s="128"/>
      <c r="K8" s="129" t="s">
        <v>3</v>
      </c>
      <c r="L8" s="130"/>
      <c r="M8" s="85"/>
      <c r="N8" s="85"/>
      <c r="O8" s="183"/>
      <c r="P8" s="85"/>
      <c r="Q8" s="82"/>
    </row>
    <row r="9" spans="1:17" ht="13.5" customHeight="1">
      <c r="A9" s="197"/>
      <c r="B9" s="202" t="s">
        <v>106</v>
      </c>
      <c r="C9" s="204" t="s">
        <v>107</v>
      </c>
      <c r="D9" s="204" t="s">
        <v>108</v>
      </c>
      <c r="E9" s="204" t="s">
        <v>109</v>
      </c>
      <c r="F9" s="204" t="s">
        <v>110</v>
      </c>
      <c r="G9" s="204" t="s">
        <v>111</v>
      </c>
      <c r="H9" s="204" t="s">
        <v>112</v>
      </c>
      <c r="I9" s="206" t="s">
        <v>113</v>
      </c>
      <c r="J9" s="131"/>
      <c r="K9" s="132"/>
      <c r="L9" s="133"/>
      <c r="M9" s="86"/>
      <c r="N9" s="86"/>
      <c r="O9" s="184"/>
      <c r="P9" s="86"/>
      <c r="Q9" s="82"/>
    </row>
    <row r="10" spans="1:17" ht="13.5" customHeight="1">
      <c r="A10" s="197"/>
      <c r="B10" s="203"/>
      <c r="C10" s="205"/>
      <c r="D10" s="205"/>
      <c r="E10" s="205"/>
      <c r="F10" s="205"/>
      <c r="G10" s="205"/>
      <c r="H10" s="205"/>
      <c r="I10" s="207"/>
      <c r="J10" s="131"/>
      <c r="K10" s="132"/>
      <c r="L10" s="133"/>
      <c r="M10" s="86"/>
      <c r="N10" s="86"/>
      <c r="O10" s="184"/>
      <c r="P10" s="86"/>
      <c r="Q10" s="82"/>
    </row>
    <row r="11" spans="1:17" ht="13.5" customHeight="1">
      <c r="A11" s="197"/>
      <c r="B11" s="203"/>
      <c r="C11" s="205"/>
      <c r="D11" s="205"/>
      <c r="E11" s="205"/>
      <c r="F11" s="205"/>
      <c r="G11" s="205"/>
      <c r="H11" s="205"/>
      <c r="I11" s="207"/>
      <c r="J11" s="134" t="s">
        <v>190</v>
      </c>
      <c r="K11" s="132"/>
      <c r="L11" s="133"/>
      <c r="M11" s="86"/>
      <c r="N11" s="86"/>
      <c r="O11" s="184"/>
      <c r="P11" s="86"/>
      <c r="Q11" s="82"/>
    </row>
    <row r="12" spans="1:17" ht="13.5" customHeight="1">
      <c r="A12" s="197"/>
      <c r="B12" s="203"/>
      <c r="C12" s="205"/>
      <c r="D12" s="205"/>
      <c r="E12" s="205"/>
      <c r="F12" s="205"/>
      <c r="G12" s="205"/>
      <c r="H12" s="205"/>
      <c r="I12" s="207"/>
      <c r="J12" s="134" t="s">
        <v>185</v>
      </c>
      <c r="K12" s="132"/>
      <c r="L12" s="135" t="s">
        <v>3</v>
      </c>
      <c r="M12" s="86" t="s">
        <v>250</v>
      </c>
      <c r="N12" s="86" t="s">
        <v>3</v>
      </c>
      <c r="O12" s="184" t="s">
        <v>250</v>
      </c>
      <c r="P12" s="86" t="s">
        <v>3</v>
      </c>
      <c r="Q12" s="82"/>
    </row>
    <row r="13" spans="1:17" ht="13.5" customHeight="1">
      <c r="A13" s="197"/>
      <c r="B13" s="203"/>
      <c r="C13" s="205"/>
      <c r="D13" s="205"/>
      <c r="E13" s="205"/>
      <c r="F13" s="205"/>
      <c r="G13" s="205"/>
      <c r="H13" s="205"/>
      <c r="I13" s="207"/>
      <c r="J13" s="134" t="s">
        <v>186</v>
      </c>
      <c r="K13" s="132"/>
      <c r="L13" s="135" t="s">
        <v>249</v>
      </c>
      <c r="M13" s="86" t="s">
        <v>251</v>
      </c>
      <c r="N13" s="86" t="s">
        <v>77</v>
      </c>
      <c r="O13" s="184" t="s">
        <v>251</v>
      </c>
      <c r="P13" s="86" t="s">
        <v>77</v>
      </c>
      <c r="Q13" s="82"/>
    </row>
    <row r="14" spans="1:17" ht="13.5" customHeight="1">
      <c r="A14" s="197"/>
      <c r="B14" s="203"/>
      <c r="C14" s="205"/>
      <c r="D14" s="205"/>
      <c r="E14" s="205"/>
      <c r="F14" s="205"/>
      <c r="G14" s="205"/>
      <c r="H14" s="205"/>
      <c r="I14" s="207"/>
      <c r="J14" s="131"/>
      <c r="K14" s="132"/>
      <c r="L14" s="133"/>
      <c r="M14" s="86" t="s">
        <v>252</v>
      </c>
      <c r="N14" s="86" t="s">
        <v>320</v>
      </c>
      <c r="O14" s="184" t="s">
        <v>252</v>
      </c>
      <c r="P14" s="86"/>
      <c r="Q14" s="82"/>
    </row>
    <row r="15" spans="1:17" ht="13.5" customHeight="1">
      <c r="A15" s="197"/>
      <c r="B15" s="203"/>
      <c r="C15" s="205"/>
      <c r="D15" s="205"/>
      <c r="E15" s="205"/>
      <c r="F15" s="205"/>
      <c r="G15" s="205"/>
      <c r="H15" s="205"/>
      <c r="I15" s="207"/>
      <c r="J15" s="131"/>
      <c r="K15" s="132"/>
      <c r="L15" s="133"/>
      <c r="M15" s="86"/>
      <c r="N15" s="86"/>
      <c r="O15" s="184"/>
      <c r="P15" s="86"/>
      <c r="Q15" s="82"/>
    </row>
    <row r="16" spans="1:17" ht="13.5" customHeight="1">
      <c r="A16" s="197"/>
      <c r="B16" s="203"/>
      <c r="C16" s="205"/>
      <c r="D16" s="205"/>
      <c r="E16" s="205"/>
      <c r="F16" s="205"/>
      <c r="G16" s="205"/>
      <c r="H16" s="205"/>
      <c r="I16" s="207"/>
      <c r="J16" s="131"/>
      <c r="K16" s="132"/>
      <c r="L16" s="133"/>
      <c r="M16" s="86"/>
      <c r="N16" s="86"/>
      <c r="O16" s="184"/>
      <c r="P16" s="86"/>
      <c r="Q16" s="82"/>
    </row>
    <row r="17" spans="1:17" ht="35.25" customHeight="1" thickBot="1">
      <c r="A17" s="198"/>
      <c r="B17" s="203"/>
      <c r="C17" s="205"/>
      <c r="D17" s="205"/>
      <c r="E17" s="205"/>
      <c r="F17" s="205"/>
      <c r="G17" s="205"/>
      <c r="H17" s="205"/>
      <c r="I17" s="207"/>
      <c r="J17" s="136"/>
      <c r="K17" s="137" t="s">
        <v>4</v>
      </c>
      <c r="L17" s="138"/>
      <c r="M17" s="87"/>
      <c r="N17" s="87"/>
      <c r="O17" s="185"/>
      <c r="P17" s="87"/>
      <c r="Q17" s="82"/>
    </row>
    <row r="18" spans="1:17" ht="13.5" customHeight="1" thickBot="1">
      <c r="A18" s="81">
        <v>1</v>
      </c>
      <c r="B18" s="144" t="s">
        <v>114</v>
      </c>
      <c r="C18" s="145" t="s">
        <v>116</v>
      </c>
      <c r="D18" s="145" t="s">
        <v>115</v>
      </c>
      <c r="E18" s="145" t="s">
        <v>115</v>
      </c>
      <c r="F18" s="145" t="s">
        <v>114</v>
      </c>
      <c r="G18" s="145" t="s">
        <v>115</v>
      </c>
      <c r="H18" s="145" t="s">
        <v>117</v>
      </c>
      <c r="I18" s="146" t="s">
        <v>114</v>
      </c>
      <c r="J18" s="88" t="s">
        <v>5</v>
      </c>
      <c r="K18" s="89" t="e">
        <f>SUM(K19+K33+K34+K38+#REF!+K41+K42+K50+K60+K74+#REF!+K92+K98+K101+K113+#REF!+#REF!+K187+#REF!)</f>
        <v>#REF!</v>
      </c>
      <c r="L18" s="89"/>
      <c r="M18" s="90"/>
      <c r="N18" s="89"/>
      <c r="O18" s="186"/>
      <c r="P18" s="181"/>
      <c r="Q18" s="82"/>
    </row>
    <row r="19" spans="1:17" ht="13.5" customHeight="1">
      <c r="A19" s="139">
        <f>A18+1</f>
        <v>2</v>
      </c>
      <c r="B19" s="147" t="s">
        <v>120</v>
      </c>
      <c r="C19" s="148" t="s">
        <v>116</v>
      </c>
      <c r="D19" s="148" t="s">
        <v>118</v>
      </c>
      <c r="E19" s="148" t="s">
        <v>115</v>
      </c>
      <c r="F19" s="148" t="s">
        <v>114</v>
      </c>
      <c r="G19" s="148" t="s">
        <v>115</v>
      </c>
      <c r="H19" s="148" t="s">
        <v>117</v>
      </c>
      <c r="I19" s="149" t="s">
        <v>114</v>
      </c>
      <c r="J19" s="91" t="s">
        <v>6</v>
      </c>
      <c r="K19" s="92">
        <f>SUM(K20+K22)</f>
        <v>589638</v>
      </c>
      <c r="L19" s="93">
        <f>SUM(L20+L22)</f>
        <v>322950.12</v>
      </c>
      <c r="M19" s="80"/>
      <c r="N19" s="94">
        <f>SUM(N20+N22)</f>
        <v>322150.12</v>
      </c>
      <c r="O19" s="187"/>
      <c r="P19" s="94">
        <f>SUM(P20+P22)</f>
        <v>322960.12</v>
      </c>
      <c r="Q19" s="82"/>
    </row>
    <row r="20" spans="1:17" ht="13.5" customHeight="1">
      <c r="A20" s="139">
        <f>A19+1</f>
        <v>3</v>
      </c>
      <c r="B20" s="150" t="s">
        <v>120</v>
      </c>
      <c r="C20" s="151" t="s">
        <v>116</v>
      </c>
      <c r="D20" s="151" t="s">
        <v>118</v>
      </c>
      <c r="E20" s="151" t="s">
        <v>118</v>
      </c>
      <c r="F20" s="151" t="s">
        <v>114</v>
      </c>
      <c r="G20" s="151" t="s">
        <v>115</v>
      </c>
      <c r="H20" s="151" t="s">
        <v>117</v>
      </c>
      <c r="I20" s="152" t="s">
        <v>119</v>
      </c>
      <c r="J20" s="102" t="s">
        <v>7</v>
      </c>
      <c r="K20" s="95">
        <f>SUM(K21:K21)</f>
        <v>116650</v>
      </c>
      <c r="L20" s="96">
        <f>SUM(L21:L21)</f>
        <v>28000</v>
      </c>
      <c r="M20" s="80"/>
      <c r="N20" s="97">
        <f>SUM(N21:N21)</f>
        <v>28000</v>
      </c>
      <c r="O20" s="179"/>
      <c r="P20" s="97">
        <f>SUM(P21:P21)</f>
        <v>28000</v>
      </c>
      <c r="Q20" s="82"/>
    </row>
    <row r="21" spans="1:17" ht="13.5" customHeight="1">
      <c r="A21" s="139">
        <f aca="true" t="shared" si="0" ref="A21:A89">A20+1</f>
        <v>4</v>
      </c>
      <c r="B21" s="150" t="s">
        <v>120</v>
      </c>
      <c r="C21" s="151" t="s">
        <v>116</v>
      </c>
      <c r="D21" s="151" t="s">
        <v>118</v>
      </c>
      <c r="E21" s="151" t="s">
        <v>118</v>
      </c>
      <c r="F21" s="151" t="s">
        <v>121</v>
      </c>
      <c r="G21" s="151" t="s">
        <v>122</v>
      </c>
      <c r="H21" s="151" t="s">
        <v>117</v>
      </c>
      <c r="I21" s="152" t="s">
        <v>119</v>
      </c>
      <c r="J21" s="98" t="s">
        <v>7</v>
      </c>
      <c r="K21" s="95">
        <v>116650</v>
      </c>
      <c r="L21" s="96">
        <v>28000</v>
      </c>
      <c r="M21" s="96"/>
      <c r="N21" s="100">
        <f>SUM(L21:M21)</f>
        <v>28000</v>
      </c>
      <c r="O21" s="179"/>
      <c r="P21" s="100">
        <v>28000</v>
      </c>
      <c r="Q21" s="82"/>
    </row>
    <row r="22" spans="1:17" ht="13.5" customHeight="1">
      <c r="A22" s="139">
        <f t="shared" si="0"/>
        <v>5</v>
      </c>
      <c r="B22" s="150" t="s">
        <v>120</v>
      </c>
      <c r="C22" s="151" t="s">
        <v>116</v>
      </c>
      <c r="D22" s="151" t="s">
        <v>118</v>
      </c>
      <c r="E22" s="151" t="s">
        <v>122</v>
      </c>
      <c r="F22" s="151" t="s">
        <v>114</v>
      </c>
      <c r="G22" s="151" t="s">
        <v>118</v>
      </c>
      <c r="H22" s="151" t="s">
        <v>117</v>
      </c>
      <c r="I22" s="152" t="s">
        <v>119</v>
      </c>
      <c r="J22" s="102" t="s">
        <v>8</v>
      </c>
      <c r="K22" s="95">
        <f>SUM(K23:K30)</f>
        <v>472988</v>
      </c>
      <c r="L22" s="99">
        <f>SUM(L23+L24+L30)</f>
        <v>294950.12</v>
      </c>
      <c r="M22" s="80"/>
      <c r="N22" s="100">
        <f>SUM(N23+N24+N30)</f>
        <v>294150.12</v>
      </c>
      <c r="O22" s="179"/>
      <c r="P22" s="100">
        <f>SUM(P23+P24+P29+P30)</f>
        <v>294960.12</v>
      </c>
      <c r="Q22" s="82"/>
    </row>
    <row r="23" spans="1:17" ht="13.5" customHeight="1">
      <c r="A23" s="139">
        <f t="shared" si="0"/>
        <v>6</v>
      </c>
      <c r="B23" s="150" t="s">
        <v>120</v>
      </c>
      <c r="C23" s="151" t="s">
        <v>116</v>
      </c>
      <c r="D23" s="151" t="s">
        <v>118</v>
      </c>
      <c r="E23" s="151" t="s">
        <v>122</v>
      </c>
      <c r="F23" s="151" t="s">
        <v>123</v>
      </c>
      <c r="G23" s="151" t="s">
        <v>118</v>
      </c>
      <c r="H23" s="151" t="s">
        <v>117</v>
      </c>
      <c r="I23" s="152" t="s">
        <v>119</v>
      </c>
      <c r="J23" s="98" t="s">
        <v>278</v>
      </c>
      <c r="K23" s="95">
        <v>2000</v>
      </c>
      <c r="L23" s="96">
        <v>1700</v>
      </c>
      <c r="N23" s="100">
        <f>SUM(L23:M23)</f>
        <v>1700</v>
      </c>
      <c r="O23" s="179">
        <v>800</v>
      </c>
      <c r="P23" s="100">
        <f>SUM(N23+O23)</f>
        <v>2500</v>
      </c>
      <c r="Q23" s="82"/>
    </row>
    <row r="24" spans="1:17" ht="13.5" customHeight="1">
      <c r="A24" s="139">
        <f t="shared" si="0"/>
        <v>7</v>
      </c>
      <c r="B24" s="150" t="s">
        <v>120</v>
      </c>
      <c r="C24" s="151" t="s">
        <v>116</v>
      </c>
      <c r="D24" s="151" t="s">
        <v>118</v>
      </c>
      <c r="E24" s="151" t="s">
        <v>122</v>
      </c>
      <c r="F24" s="151" t="s">
        <v>124</v>
      </c>
      <c r="G24" s="151" t="s">
        <v>118</v>
      </c>
      <c r="H24" s="151" t="s">
        <v>117</v>
      </c>
      <c r="I24" s="152" t="s">
        <v>119</v>
      </c>
      <c r="J24" s="98" t="s">
        <v>279</v>
      </c>
      <c r="K24" s="95">
        <v>470728</v>
      </c>
      <c r="L24" s="99">
        <f>SUM(L25:L27)</f>
        <v>293120.12</v>
      </c>
      <c r="M24" s="80"/>
      <c r="N24" s="100">
        <f>SUM(N25:N28)</f>
        <v>292320.12</v>
      </c>
      <c r="O24" s="179"/>
      <c r="P24" s="100">
        <f>SUM(P25:P28)</f>
        <v>292320.12</v>
      </c>
      <c r="Q24" s="82"/>
    </row>
    <row r="25" spans="1:17" ht="13.5" customHeight="1">
      <c r="A25" s="139">
        <f t="shared" si="0"/>
        <v>8</v>
      </c>
      <c r="B25" s="150" t="s">
        <v>120</v>
      </c>
      <c r="C25" s="151" t="s">
        <v>116</v>
      </c>
      <c r="D25" s="151" t="s">
        <v>118</v>
      </c>
      <c r="E25" s="151" t="s">
        <v>122</v>
      </c>
      <c r="F25" s="151" t="s">
        <v>125</v>
      </c>
      <c r="G25" s="151" t="s">
        <v>118</v>
      </c>
      <c r="H25" s="151" t="s">
        <v>117</v>
      </c>
      <c r="I25" s="152" t="s">
        <v>119</v>
      </c>
      <c r="J25" s="98" t="s">
        <v>281</v>
      </c>
      <c r="K25" s="95"/>
      <c r="L25" s="99">
        <v>291440.12</v>
      </c>
      <c r="M25" s="168">
        <v>-800</v>
      </c>
      <c r="N25" s="100"/>
      <c r="O25" s="179"/>
      <c r="P25" s="100"/>
      <c r="Q25" s="82"/>
    </row>
    <row r="26" spans="1:17" ht="13.5" customHeight="1">
      <c r="A26" s="139">
        <f t="shared" si="0"/>
        <v>9</v>
      </c>
      <c r="B26" s="150"/>
      <c r="C26" s="151"/>
      <c r="D26" s="151"/>
      <c r="E26" s="151"/>
      <c r="F26" s="151"/>
      <c r="G26" s="151"/>
      <c r="H26" s="151"/>
      <c r="I26" s="152"/>
      <c r="J26" s="98" t="s">
        <v>280</v>
      </c>
      <c r="K26" s="95"/>
      <c r="L26" s="99"/>
      <c r="M26" s="168"/>
      <c r="N26" s="100">
        <v>290640.12</v>
      </c>
      <c r="O26" s="179"/>
      <c r="P26" s="100">
        <v>290640.12</v>
      </c>
      <c r="Q26" s="82"/>
    </row>
    <row r="27" spans="1:17" ht="13.5" customHeight="1">
      <c r="A27" s="139">
        <f t="shared" si="0"/>
        <v>10</v>
      </c>
      <c r="B27" s="150" t="s">
        <v>120</v>
      </c>
      <c r="C27" s="151" t="s">
        <v>116</v>
      </c>
      <c r="D27" s="151" t="s">
        <v>118</v>
      </c>
      <c r="E27" s="151" t="s">
        <v>122</v>
      </c>
      <c r="F27" s="151" t="s">
        <v>183</v>
      </c>
      <c r="G27" s="151" t="s">
        <v>118</v>
      </c>
      <c r="H27" s="151" t="s">
        <v>117</v>
      </c>
      <c r="I27" s="152" t="s">
        <v>119</v>
      </c>
      <c r="J27" s="98" t="s">
        <v>282</v>
      </c>
      <c r="K27" s="95"/>
      <c r="L27" s="96">
        <v>1680</v>
      </c>
      <c r="M27" s="168"/>
      <c r="N27" s="100"/>
      <c r="O27" s="179"/>
      <c r="P27" s="100"/>
      <c r="Q27" s="82"/>
    </row>
    <row r="28" spans="1:17" ht="13.5" customHeight="1">
      <c r="A28" s="139">
        <f t="shared" si="0"/>
        <v>11</v>
      </c>
      <c r="B28" s="150"/>
      <c r="C28" s="151"/>
      <c r="D28" s="151"/>
      <c r="E28" s="151"/>
      <c r="F28" s="151"/>
      <c r="G28" s="151"/>
      <c r="H28" s="151"/>
      <c r="I28" s="152"/>
      <c r="J28" s="98" t="s">
        <v>283</v>
      </c>
      <c r="K28" s="95"/>
      <c r="L28" s="96"/>
      <c r="M28" s="168"/>
      <c r="N28" s="100">
        <v>1680</v>
      </c>
      <c r="O28" s="179"/>
      <c r="P28" s="100">
        <v>1680</v>
      </c>
      <c r="Q28" s="82"/>
    </row>
    <row r="29" spans="1:17" ht="13.5" customHeight="1">
      <c r="A29" s="139">
        <f t="shared" si="0"/>
        <v>12</v>
      </c>
      <c r="B29" s="150" t="s">
        <v>120</v>
      </c>
      <c r="C29" s="151" t="s">
        <v>116</v>
      </c>
      <c r="D29" s="151" t="s">
        <v>118</v>
      </c>
      <c r="E29" s="151" t="s">
        <v>122</v>
      </c>
      <c r="F29" s="151" t="s">
        <v>183</v>
      </c>
      <c r="G29" s="151" t="s">
        <v>118</v>
      </c>
      <c r="H29" s="151" t="s">
        <v>117</v>
      </c>
      <c r="I29" s="152" t="s">
        <v>119</v>
      </c>
      <c r="J29" s="98" t="s">
        <v>357</v>
      </c>
      <c r="K29" s="95"/>
      <c r="L29" s="96"/>
      <c r="M29" s="168"/>
      <c r="N29" s="100"/>
      <c r="O29" s="179">
        <v>10</v>
      </c>
      <c r="P29" s="100">
        <f>SUM(N29+O29)</f>
        <v>10</v>
      </c>
      <c r="Q29" s="82"/>
    </row>
    <row r="30" spans="1:17" ht="13.5" customHeight="1">
      <c r="A30" s="139">
        <f t="shared" si="0"/>
        <v>13</v>
      </c>
      <c r="B30" s="150" t="s">
        <v>120</v>
      </c>
      <c r="C30" s="151" t="s">
        <v>116</v>
      </c>
      <c r="D30" s="151" t="s">
        <v>118</v>
      </c>
      <c r="E30" s="151" t="s">
        <v>122</v>
      </c>
      <c r="F30" s="151" t="s">
        <v>126</v>
      </c>
      <c r="G30" s="151" t="s">
        <v>118</v>
      </c>
      <c r="H30" s="151" t="s">
        <v>117</v>
      </c>
      <c r="I30" s="152" t="s">
        <v>119</v>
      </c>
      <c r="J30" s="98" t="s">
        <v>284</v>
      </c>
      <c r="K30" s="95">
        <v>260</v>
      </c>
      <c r="L30" s="96">
        <v>130</v>
      </c>
      <c r="M30" s="80" t="s">
        <v>272</v>
      </c>
      <c r="N30" s="97">
        <v>130</v>
      </c>
      <c r="O30" s="179"/>
      <c r="P30" s="97">
        <v>130</v>
      </c>
      <c r="Q30" s="82"/>
    </row>
    <row r="31" spans="1:17" ht="13.5" customHeight="1">
      <c r="A31" s="139">
        <f t="shared" si="0"/>
        <v>14</v>
      </c>
      <c r="B31" s="150" t="s">
        <v>114</v>
      </c>
      <c r="C31" s="151" t="s">
        <v>116</v>
      </c>
      <c r="D31" s="151" t="s">
        <v>127</v>
      </c>
      <c r="E31" s="151" t="s">
        <v>115</v>
      </c>
      <c r="F31" s="151" t="s">
        <v>114</v>
      </c>
      <c r="G31" s="151" t="s">
        <v>115</v>
      </c>
      <c r="H31" s="151" t="s">
        <v>117</v>
      </c>
      <c r="I31" s="152" t="s">
        <v>114</v>
      </c>
      <c r="J31" s="101" t="s">
        <v>285</v>
      </c>
      <c r="K31" s="95"/>
      <c r="L31" s="96"/>
      <c r="M31" s="80"/>
      <c r="N31" s="97"/>
      <c r="O31" s="179"/>
      <c r="P31" s="97"/>
      <c r="Q31" s="82"/>
    </row>
    <row r="32" spans="1:17" ht="13.5" customHeight="1">
      <c r="A32" s="139">
        <f t="shared" si="0"/>
        <v>15</v>
      </c>
      <c r="B32" s="153"/>
      <c r="C32" s="154"/>
      <c r="D32" s="154"/>
      <c r="E32" s="154"/>
      <c r="F32" s="154"/>
      <c r="G32" s="154"/>
      <c r="H32" s="154"/>
      <c r="I32" s="155"/>
      <c r="J32" s="101" t="s">
        <v>14</v>
      </c>
      <c r="K32" s="95"/>
      <c r="L32" s="96">
        <f>SUM(L33)</f>
        <v>0</v>
      </c>
      <c r="M32" s="80"/>
      <c r="N32" s="97">
        <f>SUM(N33)</f>
        <v>0</v>
      </c>
      <c r="O32" s="179"/>
      <c r="P32" s="97">
        <f>SUM(P33)</f>
        <v>0</v>
      </c>
      <c r="Q32" s="82"/>
    </row>
    <row r="33" spans="1:17" ht="13.5" customHeight="1">
      <c r="A33" s="139">
        <f t="shared" si="0"/>
        <v>16</v>
      </c>
      <c r="B33" s="150" t="s">
        <v>114</v>
      </c>
      <c r="C33" s="151" t="s">
        <v>116</v>
      </c>
      <c r="D33" s="151" t="s">
        <v>127</v>
      </c>
      <c r="E33" s="151" t="s">
        <v>122</v>
      </c>
      <c r="F33" s="151" t="s">
        <v>114</v>
      </c>
      <c r="G33" s="151" t="s">
        <v>118</v>
      </c>
      <c r="H33" s="151" t="s">
        <v>117</v>
      </c>
      <c r="I33" s="152" t="s">
        <v>119</v>
      </c>
      <c r="J33" s="102" t="s">
        <v>15</v>
      </c>
      <c r="K33" s="95" t="e">
        <f>SUM(#REF!)</f>
        <v>#REF!</v>
      </c>
      <c r="L33" s="96"/>
      <c r="M33" s="80"/>
      <c r="N33" s="97"/>
      <c r="O33" s="179"/>
      <c r="P33" s="97"/>
      <c r="Q33" s="82"/>
    </row>
    <row r="34" spans="1:17" ht="13.5" customHeight="1">
      <c r="A34" s="139">
        <f t="shared" si="0"/>
        <v>17</v>
      </c>
      <c r="B34" s="150" t="s">
        <v>120</v>
      </c>
      <c r="C34" s="151" t="s">
        <v>116</v>
      </c>
      <c r="D34" s="151" t="s">
        <v>134</v>
      </c>
      <c r="E34" s="151" t="s">
        <v>115</v>
      </c>
      <c r="F34" s="151" t="s">
        <v>114</v>
      </c>
      <c r="G34" s="151" t="s">
        <v>115</v>
      </c>
      <c r="H34" s="151" t="s">
        <v>117</v>
      </c>
      <c r="I34" s="152" t="s">
        <v>114</v>
      </c>
      <c r="J34" s="101" t="s">
        <v>22</v>
      </c>
      <c r="K34" s="95" t="e">
        <f>SUM(#REF!+K35+K37)</f>
        <v>#REF!</v>
      </c>
      <c r="L34" s="96" t="e">
        <f>SUM(#REF!+L36+L37)</f>
        <v>#REF!</v>
      </c>
      <c r="M34" s="80"/>
      <c r="N34" s="97">
        <f>SUM(N36+N37)</f>
        <v>19086</v>
      </c>
      <c r="O34" s="179"/>
      <c r="P34" s="97">
        <f>SUM(P36+P37)</f>
        <v>19086</v>
      </c>
      <c r="Q34" s="82"/>
    </row>
    <row r="35" spans="1:17" ht="13.5" customHeight="1">
      <c r="A35" s="139">
        <f t="shared" si="0"/>
        <v>18</v>
      </c>
      <c r="B35" s="150" t="s">
        <v>120</v>
      </c>
      <c r="C35" s="151" t="s">
        <v>116</v>
      </c>
      <c r="D35" s="151" t="s">
        <v>134</v>
      </c>
      <c r="E35" s="151" t="s">
        <v>122</v>
      </c>
      <c r="F35" s="151" t="s">
        <v>114</v>
      </c>
      <c r="G35" s="151" t="s">
        <v>122</v>
      </c>
      <c r="H35" s="151" t="s">
        <v>117</v>
      </c>
      <c r="I35" s="152" t="s">
        <v>119</v>
      </c>
      <c r="J35" s="98" t="s">
        <v>25</v>
      </c>
      <c r="K35" s="95">
        <v>8000</v>
      </c>
      <c r="L35" s="96"/>
      <c r="M35" s="80"/>
      <c r="N35" s="97"/>
      <c r="O35" s="179"/>
      <c r="P35" s="97"/>
      <c r="Q35" s="82"/>
    </row>
    <row r="36" spans="1:17" ht="13.5" customHeight="1">
      <c r="A36" s="139">
        <f t="shared" si="0"/>
        <v>19</v>
      </c>
      <c r="B36" s="150"/>
      <c r="C36" s="151"/>
      <c r="D36" s="151"/>
      <c r="E36" s="151"/>
      <c r="F36" s="151"/>
      <c r="G36" s="151"/>
      <c r="H36" s="151"/>
      <c r="I36" s="152"/>
      <c r="J36" s="98" t="s">
        <v>26</v>
      </c>
      <c r="K36" s="95"/>
      <c r="L36" s="96">
        <v>18986</v>
      </c>
      <c r="M36" s="167"/>
      <c r="N36" s="100">
        <f>SUM(L36:M36)</f>
        <v>18986</v>
      </c>
      <c r="O36" s="179"/>
      <c r="P36" s="100">
        <v>18986</v>
      </c>
      <c r="Q36" s="82"/>
    </row>
    <row r="37" spans="1:17" ht="13.5" customHeight="1">
      <c r="A37" s="139">
        <f t="shared" si="0"/>
        <v>20</v>
      </c>
      <c r="B37" s="150" t="s">
        <v>120</v>
      </c>
      <c r="C37" s="151" t="s">
        <v>116</v>
      </c>
      <c r="D37" s="151" t="s">
        <v>134</v>
      </c>
      <c r="E37" s="151" t="s">
        <v>127</v>
      </c>
      <c r="F37" s="151" t="s">
        <v>114</v>
      </c>
      <c r="G37" s="151" t="s">
        <v>118</v>
      </c>
      <c r="H37" s="151" t="s">
        <v>117</v>
      </c>
      <c r="I37" s="152" t="s">
        <v>119</v>
      </c>
      <c r="J37" s="98" t="s">
        <v>27</v>
      </c>
      <c r="K37" s="95"/>
      <c r="L37" s="96">
        <v>100</v>
      </c>
      <c r="M37" s="80"/>
      <c r="N37" s="97">
        <v>100</v>
      </c>
      <c r="O37" s="179"/>
      <c r="P37" s="97">
        <v>100</v>
      </c>
      <c r="Q37" s="82"/>
    </row>
    <row r="38" spans="1:17" ht="13.5" customHeight="1">
      <c r="A38" s="139">
        <f t="shared" si="0"/>
        <v>21</v>
      </c>
      <c r="B38" s="150" t="s">
        <v>120</v>
      </c>
      <c r="C38" s="151" t="s">
        <v>116</v>
      </c>
      <c r="D38" s="151" t="s">
        <v>135</v>
      </c>
      <c r="E38" s="151" t="s">
        <v>115</v>
      </c>
      <c r="F38" s="151" t="s">
        <v>114</v>
      </c>
      <c r="G38" s="151" t="s">
        <v>115</v>
      </c>
      <c r="H38" s="151" t="s">
        <v>117</v>
      </c>
      <c r="I38" s="152" t="s">
        <v>114</v>
      </c>
      <c r="J38" s="101" t="s">
        <v>28</v>
      </c>
      <c r="K38" s="95">
        <f>SUM(K39:K40)</f>
        <v>121000</v>
      </c>
      <c r="L38" s="103">
        <f>SUM(L39+L40+L41)</f>
        <v>42203.9</v>
      </c>
      <c r="M38" s="80"/>
      <c r="N38" s="104">
        <f>SUM(N40+N41)</f>
        <v>34460.9</v>
      </c>
      <c r="O38" s="179"/>
      <c r="P38" s="104">
        <f>SUM(P40+P41)</f>
        <v>31710.9</v>
      </c>
      <c r="Q38" s="82"/>
    </row>
    <row r="39" spans="1:17" ht="13.5" customHeight="1">
      <c r="A39" s="139">
        <f t="shared" si="0"/>
        <v>22</v>
      </c>
      <c r="B39" s="150" t="s">
        <v>120</v>
      </c>
      <c r="C39" s="151" t="s">
        <v>116</v>
      </c>
      <c r="D39" s="151" t="s">
        <v>135</v>
      </c>
      <c r="E39" s="151" t="s">
        <v>118</v>
      </c>
      <c r="F39" s="151" t="s">
        <v>124</v>
      </c>
      <c r="G39" s="151" t="s">
        <v>136</v>
      </c>
      <c r="H39" s="151" t="s">
        <v>117</v>
      </c>
      <c r="I39" s="152" t="s">
        <v>119</v>
      </c>
      <c r="J39" s="180" t="s">
        <v>328</v>
      </c>
      <c r="K39" s="95">
        <v>6000</v>
      </c>
      <c r="L39" s="96">
        <v>7000</v>
      </c>
      <c r="M39" s="168"/>
      <c r="N39" s="100"/>
      <c r="O39" s="179"/>
      <c r="P39" s="100"/>
      <c r="Q39" s="82"/>
    </row>
    <row r="40" spans="1:17" ht="13.5" customHeight="1">
      <c r="A40" s="139">
        <f t="shared" si="0"/>
        <v>23</v>
      </c>
      <c r="B40" s="150"/>
      <c r="C40" s="151"/>
      <c r="D40" s="151"/>
      <c r="E40" s="151"/>
      <c r="F40" s="151"/>
      <c r="G40" s="151"/>
      <c r="H40" s="151"/>
      <c r="I40" s="152"/>
      <c r="J40" s="180" t="s">
        <v>329</v>
      </c>
      <c r="K40" s="95">
        <v>115000</v>
      </c>
      <c r="L40" s="96"/>
      <c r="M40" s="80"/>
      <c r="N40" s="97">
        <v>7000</v>
      </c>
      <c r="O40" s="179">
        <v>350</v>
      </c>
      <c r="P40" s="100">
        <f>SUM(N40+O40)</f>
        <v>7350</v>
      </c>
      <c r="Q40" s="82"/>
    </row>
    <row r="41" spans="1:17" ht="13.5" customHeight="1" thickBot="1">
      <c r="A41" s="139">
        <f t="shared" si="0"/>
        <v>24</v>
      </c>
      <c r="B41" s="150" t="s">
        <v>120</v>
      </c>
      <c r="C41" s="151" t="s">
        <v>116</v>
      </c>
      <c r="D41" s="151" t="s">
        <v>135</v>
      </c>
      <c r="E41" s="151" t="s">
        <v>135</v>
      </c>
      <c r="F41" s="151" t="s">
        <v>114</v>
      </c>
      <c r="G41" s="151" t="s">
        <v>115</v>
      </c>
      <c r="H41" s="151" t="s">
        <v>117</v>
      </c>
      <c r="I41" s="152" t="s">
        <v>119</v>
      </c>
      <c r="J41" s="98" t="s">
        <v>35</v>
      </c>
      <c r="K41" s="95" t="e">
        <f>#REF!+#REF!+#REF!</f>
        <v>#REF!</v>
      </c>
      <c r="L41" s="103">
        <v>35203.9</v>
      </c>
      <c r="M41" s="168"/>
      <c r="N41" s="195">
        <v>27460.9</v>
      </c>
      <c r="O41" s="179">
        <v>-3199</v>
      </c>
      <c r="P41" s="100">
        <v>24360.9</v>
      </c>
      <c r="Q41" s="82"/>
    </row>
    <row r="42" spans="1:17" ht="13.5" customHeight="1" thickBot="1">
      <c r="A42" s="139">
        <f t="shared" si="0"/>
        <v>25</v>
      </c>
      <c r="B42" s="150" t="s">
        <v>114</v>
      </c>
      <c r="C42" s="151" t="s">
        <v>116</v>
      </c>
      <c r="D42" s="151" t="s">
        <v>140</v>
      </c>
      <c r="E42" s="151" t="s">
        <v>115</v>
      </c>
      <c r="F42" s="151" t="s">
        <v>114</v>
      </c>
      <c r="G42" s="151" t="s">
        <v>115</v>
      </c>
      <c r="H42" s="151" t="s">
        <v>117</v>
      </c>
      <c r="I42" s="152" t="s">
        <v>114</v>
      </c>
      <c r="J42" s="101" t="s">
        <v>85</v>
      </c>
      <c r="K42" s="105">
        <f>SUM(K43+K44)</f>
        <v>1800</v>
      </c>
      <c r="L42" s="106">
        <f>SUM(L43:L49)</f>
        <v>8750</v>
      </c>
      <c r="M42" s="80"/>
      <c r="N42" s="107">
        <f>SUM(N43:N49)</f>
        <v>8750</v>
      </c>
      <c r="O42" s="179"/>
      <c r="P42" s="107">
        <f>SUM(P43:P49)</f>
        <v>8750</v>
      </c>
      <c r="Q42" s="82"/>
    </row>
    <row r="43" spans="1:17" ht="13.5" customHeight="1">
      <c r="A43" s="139">
        <f t="shared" si="0"/>
        <v>26</v>
      </c>
      <c r="B43" s="150" t="s">
        <v>120</v>
      </c>
      <c r="C43" s="151" t="s">
        <v>116</v>
      </c>
      <c r="D43" s="151" t="s">
        <v>140</v>
      </c>
      <c r="E43" s="151" t="s">
        <v>127</v>
      </c>
      <c r="F43" s="151" t="s">
        <v>123</v>
      </c>
      <c r="G43" s="151" t="s">
        <v>118</v>
      </c>
      <c r="H43" s="151" t="s">
        <v>117</v>
      </c>
      <c r="I43" s="152" t="s">
        <v>119</v>
      </c>
      <c r="J43" s="98" t="s">
        <v>286</v>
      </c>
      <c r="K43" s="92">
        <v>900</v>
      </c>
      <c r="L43" s="96">
        <v>2200</v>
      </c>
      <c r="M43" s="168"/>
      <c r="N43" s="100">
        <f>SUM(L43:M43)</f>
        <v>2200</v>
      </c>
      <c r="O43" s="179"/>
      <c r="P43" s="100">
        <v>2200</v>
      </c>
      <c r="Q43" s="82"/>
    </row>
    <row r="44" spans="1:17" ht="13.5" customHeight="1">
      <c r="A44" s="139">
        <f t="shared" si="0"/>
        <v>27</v>
      </c>
      <c r="B44" s="150" t="s">
        <v>120</v>
      </c>
      <c r="C44" s="151" t="s">
        <v>116</v>
      </c>
      <c r="D44" s="151" t="s">
        <v>140</v>
      </c>
      <c r="E44" s="151" t="s">
        <v>136</v>
      </c>
      <c r="F44" s="151" t="s">
        <v>114</v>
      </c>
      <c r="G44" s="151" t="s">
        <v>118</v>
      </c>
      <c r="H44" s="151" t="s">
        <v>117</v>
      </c>
      <c r="I44" s="152" t="s">
        <v>119</v>
      </c>
      <c r="J44" s="98" t="s">
        <v>36</v>
      </c>
      <c r="K44" s="95">
        <v>900</v>
      </c>
      <c r="L44" s="96"/>
      <c r="M44" s="80"/>
      <c r="N44" s="97"/>
      <c r="O44" s="179"/>
      <c r="P44" s="97"/>
      <c r="Q44" s="82"/>
    </row>
    <row r="45" spans="1:17" ht="13.5" customHeight="1">
      <c r="A45" s="139">
        <f t="shared" si="0"/>
        <v>28</v>
      </c>
      <c r="B45" s="150" t="s">
        <v>138</v>
      </c>
      <c r="C45" s="151" t="s">
        <v>116</v>
      </c>
      <c r="D45" s="151" t="s">
        <v>140</v>
      </c>
      <c r="E45" s="151" t="s">
        <v>141</v>
      </c>
      <c r="F45" s="151" t="s">
        <v>142</v>
      </c>
      <c r="G45" s="151" t="s">
        <v>118</v>
      </c>
      <c r="H45" s="151" t="s">
        <v>117</v>
      </c>
      <c r="I45" s="152" t="s">
        <v>119</v>
      </c>
      <c r="J45" s="180" t="s">
        <v>346</v>
      </c>
      <c r="K45" s="95"/>
      <c r="L45" s="96">
        <v>6500</v>
      </c>
      <c r="M45" s="168"/>
      <c r="N45" s="100"/>
      <c r="O45" s="179"/>
      <c r="P45" s="100"/>
      <c r="Q45" s="82"/>
    </row>
    <row r="46" spans="1:17" ht="13.5" customHeight="1">
      <c r="A46" s="139">
        <f t="shared" si="0"/>
        <v>29</v>
      </c>
      <c r="B46" s="150"/>
      <c r="C46" s="151"/>
      <c r="D46" s="151"/>
      <c r="E46" s="151"/>
      <c r="F46" s="151"/>
      <c r="G46" s="151"/>
      <c r="H46" s="151"/>
      <c r="I46" s="152"/>
      <c r="J46" s="180" t="s">
        <v>347</v>
      </c>
      <c r="K46" s="95"/>
      <c r="L46" s="96"/>
      <c r="M46" s="168"/>
      <c r="N46" s="100"/>
      <c r="O46" s="179"/>
      <c r="P46" s="100"/>
      <c r="Q46" s="82"/>
    </row>
    <row r="47" spans="1:17" ht="13.5" customHeight="1">
      <c r="A47" s="139">
        <f t="shared" si="0"/>
        <v>30</v>
      </c>
      <c r="B47" s="150"/>
      <c r="C47" s="151"/>
      <c r="D47" s="151"/>
      <c r="E47" s="151"/>
      <c r="F47" s="151"/>
      <c r="G47" s="151"/>
      <c r="H47" s="151"/>
      <c r="I47" s="152"/>
      <c r="J47" s="180" t="s">
        <v>345</v>
      </c>
      <c r="K47" s="95"/>
      <c r="L47" s="96"/>
      <c r="M47" s="168"/>
      <c r="N47" s="100">
        <v>6500</v>
      </c>
      <c r="O47" s="179"/>
      <c r="P47" s="100">
        <v>6500</v>
      </c>
      <c r="Q47" s="82"/>
    </row>
    <row r="48" spans="1:17" ht="13.5" customHeight="1">
      <c r="A48" s="139">
        <f t="shared" si="0"/>
        <v>31</v>
      </c>
      <c r="B48" s="150" t="s">
        <v>139</v>
      </c>
      <c r="C48" s="151" t="s">
        <v>116</v>
      </c>
      <c r="D48" s="151" t="s">
        <v>140</v>
      </c>
      <c r="E48" s="151" t="s">
        <v>141</v>
      </c>
      <c r="F48" s="151" t="s">
        <v>131</v>
      </c>
      <c r="G48" s="151" t="s">
        <v>118</v>
      </c>
      <c r="H48" s="151" t="s">
        <v>117</v>
      </c>
      <c r="I48" s="152" t="s">
        <v>119</v>
      </c>
      <c r="J48" s="98" t="s">
        <v>87</v>
      </c>
      <c r="K48" s="95"/>
      <c r="L48" s="96">
        <v>40</v>
      </c>
      <c r="M48" s="80"/>
      <c r="N48" s="97">
        <v>40</v>
      </c>
      <c r="O48" s="179"/>
      <c r="P48" s="97">
        <v>40</v>
      </c>
      <c r="Q48" s="82"/>
    </row>
    <row r="49" spans="1:17" ht="13.5" customHeight="1">
      <c r="A49" s="139">
        <f t="shared" si="0"/>
        <v>32</v>
      </c>
      <c r="B49" s="150" t="s">
        <v>139</v>
      </c>
      <c r="C49" s="151" t="s">
        <v>116</v>
      </c>
      <c r="D49" s="151" t="s">
        <v>140</v>
      </c>
      <c r="E49" s="151" t="s">
        <v>141</v>
      </c>
      <c r="F49" s="151" t="s">
        <v>132</v>
      </c>
      <c r="G49" s="151" t="s">
        <v>118</v>
      </c>
      <c r="H49" s="151" t="s">
        <v>117</v>
      </c>
      <c r="I49" s="152" t="s">
        <v>119</v>
      </c>
      <c r="J49" s="98" t="s">
        <v>88</v>
      </c>
      <c r="K49" s="95"/>
      <c r="L49" s="96">
        <v>10</v>
      </c>
      <c r="M49" s="80"/>
      <c r="N49" s="97">
        <v>10</v>
      </c>
      <c r="O49" s="179"/>
      <c r="P49" s="97">
        <v>10</v>
      </c>
      <c r="Q49" s="82"/>
    </row>
    <row r="50" spans="1:17" ht="13.5" customHeight="1">
      <c r="A50" s="139">
        <f t="shared" si="0"/>
        <v>33</v>
      </c>
      <c r="B50" s="150" t="s">
        <v>120</v>
      </c>
      <c r="C50" s="151" t="s">
        <v>116</v>
      </c>
      <c r="D50" s="151" t="s">
        <v>143</v>
      </c>
      <c r="E50" s="151" t="s">
        <v>115</v>
      </c>
      <c r="F50" s="151" t="s">
        <v>114</v>
      </c>
      <c r="G50" s="151" t="s">
        <v>115</v>
      </c>
      <c r="H50" s="151" t="s">
        <v>117</v>
      </c>
      <c r="I50" s="152" t="s">
        <v>114</v>
      </c>
      <c r="J50" s="101" t="s">
        <v>38</v>
      </c>
      <c r="K50" s="95" t="e">
        <f>#REF!+K54+#REF!+K56+#REF!+K57+K58+K59</f>
        <v>#REF!</v>
      </c>
      <c r="L50" s="96"/>
      <c r="M50" s="80"/>
      <c r="N50" s="97"/>
      <c r="O50" s="179"/>
      <c r="P50" s="97"/>
      <c r="Q50" s="82"/>
    </row>
    <row r="51" spans="1:17" ht="13.5" customHeight="1">
      <c r="A51" s="139">
        <f t="shared" si="0"/>
        <v>34</v>
      </c>
      <c r="B51" s="150"/>
      <c r="C51" s="151"/>
      <c r="D51" s="151"/>
      <c r="E51" s="151"/>
      <c r="F51" s="151"/>
      <c r="G51" s="151"/>
      <c r="H51" s="151"/>
      <c r="I51" s="152"/>
      <c r="J51" s="101" t="s">
        <v>287</v>
      </c>
      <c r="K51" s="95"/>
      <c r="L51" s="96">
        <f>SUM(L52:L59)</f>
        <v>4010</v>
      </c>
      <c r="M51" s="80"/>
      <c r="N51" s="97">
        <f>SUM(N52:N59)</f>
        <v>4010</v>
      </c>
      <c r="O51" s="179"/>
      <c r="P51" s="97">
        <f>SUM(P52:P59)</f>
        <v>1710</v>
      </c>
      <c r="Q51" s="82"/>
    </row>
    <row r="52" spans="1:17" ht="13.5" customHeight="1">
      <c r="A52" s="139">
        <f t="shared" si="0"/>
        <v>35</v>
      </c>
      <c r="B52" s="150" t="s">
        <v>120</v>
      </c>
      <c r="C52" s="151" t="s">
        <v>116</v>
      </c>
      <c r="D52" s="151" t="s">
        <v>143</v>
      </c>
      <c r="E52" s="151" t="s">
        <v>118</v>
      </c>
      <c r="F52" s="151" t="s">
        <v>114</v>
      </c>
      <c r="G52" s="151" t="s">
        <v>115</v>
      </c>
      <c r="H52" s="151" t="s">
        <v>117</v>
      </c>
      <c r="I52" s="152" t="s">
        <v>119</v>
      </c>
      <c r="J52" s="98" t="s">
        <v>89</v>
      </c>
      <c r="K52" s="95"/>
      <c r="L52" s="96">
        <v>2300</v>
      </c>
      <c r="M52" s="168"/>
      <c r="N52" s="100">
        <f aca="true" t="shared" si="1" ref="N52:N59">SUM(L52:M52)</f>
        <v>2300</v>
      </c>
      <c r="O52" s="179">
        <v>-2300</v>
      </c>
      <c r="P52" s="100">
        <f>SUM(N52+O52)</f>
        <v>0</v>
      </c>
      <c r="Q52" s="82"/>
    </row>
    <row r="53" spans="1:17" ht="13.5" customHeight="1">
      <c r="A53" s="139">
        <f t="shared" si="0"/>
        <v>36</v>
      </c>
      <c r="B53" s="150" t="s">
        <v>120</v>
      </c>
      <c r="C53" s="151" t="s">
        <v>116</v>
      </c>
      <c r="D53" s="151" t="s">
        <v>143</v>
      </c>
      <c r="E53" s="151" t="s">
        <v>136</v>
      </c>
      <c r="F53" s="151" t="s">
        <v>123</v>
      </c>
      <c r="G53" s="151" t="s">
        <v>115</v>
      </c>
      <c r="H53" s="151" t="s">
        <v>117</v>
      </c>
      <c r="I53" s="152" t="s">
        <v>119</v>
      </c>
      <c r="J53" s="98" t="s">
        <v>39</v>
      </c>
      <c r="K53" s="95"/>
      <c r="L53" s="96"/>
      <c r="M53" s="80"/>
      <c r="N53" s="100"/>
      <c r="O53" s="179"/>
      <c r="P53" s="100"/>
      <c r="Q53" s="82"/>
    </row>
    <row r="54" spans="1:17" ht="13.5" customHeight="1">
      <c r="A54" s="139">
        <f t="shared" si="0"/>
        <v>37</v>
      </c>
      <c r="B54" s="150" t="s">
        <v>120</v>
      </c>
      <c r="C54" s="151" t="s">
        <v>116</v>
      </c>
      <c r="D54" s="151" t="s">
        <v>143</v>
      </c>
      <c r="E54" s="151" t="s">
        <v>136</v>
      </c>
      <c r="F54" s="151" t="s">
        <v>144</v>
      </c>
      <c r="G54" s="151" t="s">
        <v>115</v>
      </c>
      <c r="H54" s="151" t="s">
        <v>117</v>
      </c>
      <c r="I54" s="152" t="s">
        <v>119</v>
      </c>
      <c r="J54" s="98" t="s">
        <v>40</v>
      </c>
      <c r="K54" s="95">
        <v>7000</v>
      </c>
      <c r="L54" s="96"/>
      <c r="M54" s="80"/>
      <c r="N54" s="100"/>
      <c r="O54" s="179"/>
      <c r="P54" s="100"/>
      <c r="Q54" s="82"/>
    </row>
    <row r="55" spans="1:17" ht="13.5" customHeight="1">
      <c r="A55" s="139">
        <f t="shared" si="0"/>
        <v>38</v>
      </c>
      <c r="B55" s="150" t="s">
        <v>120</v>
      </c>
      <c r="C55" s="151" t="s">
        <v>116</v>
      </c>
      <c r="D55" s="151" t="s">
        <v>143</v>
      </c>
      <c r="E55" s="151" t="s">
        <v>136</v>
      </c>
      <c r="F55" s="151" t="s">
        <v>145</v>
      </c>
      <c r="G55" s="151" t="s">
        <v>115</v>
      </c>
      <c r="H55" s="151" t="s">
        <v>117</v>
      </c>
      <c r="I55" s="152" t="s">
        <v>119</v>
      </c>
      <c r="J55" s="98" t="s">
        <v>35</v>
      </c>
      <c r="K55" s="95"/>
      <c r="L55" s="96">
        <v>1650</v>
      </c>
      <c r="M55" s="168"/>
      <c r="N55" s="100">
        <f t="shared" si="1"/>
        <v>1650</v>
      </c>
      <c r="O55" s="179"/>
      <c r="P55" s="100">
        <v>1650</v>
      </c>
      <c r="Q55" s="82"/>
    </row>
    <row r="56" spans="1:17" ht="13.5" customHeight="1">
      <c r="A56" s="139">
        <f t="shared" si="0"/>
        <v>39</v>
      </c>
      <c r="B56" s="150" t="s">
        <v>120</v>
      </c>
      <c r="C56" s="151" t="s">
        <v>116</v>
      </c>
      <c r="D56" s="151" t="s">
        <v>143</v>
      </c>
      <c r="E56" s="151" t="s">
        <v>135</v>
      </c>
      <c r="F56" s="151" t="s">
        <v>124</v>
      </c>
      <c r="G56" s="151" t="s">
        <v>115</v>
      </c>
      <c r="H56" s="151" t="s">
        <v>117</v>
      </c>
      <c r="I56" s="152" t="s">
        <v>119</v>
      </c>
      <c r="J56" s="98" t="s">
        <v>288</v>
      </c>
      <c r="K56" s="95">
        <v>7000</v>
      </c>
      <c r="L56" s="96"/>
      <c r="M56" s="168"/>
      <c r="N56" s="100">
        <f t="shared" si="1"/>
        <v>0</v>
      </c>
      <c r="O56" s="179"/>
      <c r="P56" s="100">
        <f>SUM(O56:O56)</f>
        <v>0</v>
      </c>
      <c r="Q56" s="82"/>
    </row>
    <row r="57" spans="1:17" ht="13.5" customHeight="1">
      <c r="A57" s="139">
        <f t="shared" si="0"/>
        <v>40</v>
      </c>
      <c r="B57" s="150" t="s">
        <v>120</v>
      </c>
      <c r="C57" s="151" t="s">
        <v>116</v>
      </c>
      <c r="D57" s="151" t="s">
        <v>143</v>
      </c>
      <c r="E57" s="151" t="s">
        <v>141</v>
      </c>
      <c r="F57" s="151" t="s">
        <v>123</v>
      </c>
      <c r="G57" s="151" t="s">
        <v>115</v>
      </c>
      <c r="H57" s="151" t="s">
        <v>117</v>
      </c>
      <c r="I57" s="152" t="s">
        <v>119</v>
      </c>
      <c r="J57" s="98" t="s">
        <v>42</v>
      </c>
      <c r="K57" s="95">
        <v>500</v>
      </c>
      <c r="L57" s="96">
        <v>10</v>
      </c>
      <c r="M57" s="168"/>
      <c r="N57" s="100">
        <f t="shared" si="1"/>
        <v>10</v>
      </c>
      <c r="O57" s="179"/>
      <c r="P57" s="100">
        <v>10</v>
      </c>
      <c r="Q57" s="82"/>
    </row>
    <row r="58" spans="1:17" ht="13.5" customHeight="1">
      <c r="A58" s="139">
        <f t="shared" si="0"/>
        <v>41</v>
      </c>
      <c r="B58" s="150" t="s">
        <v>120</v>
      </c>
      <c r="C58" s="151" t="s">
        <v>116</v>
      </c>
      <c r="D58" s="151" t="s">
        <v>143</v>
      </c>
      <c r="E58" s="151" t="s">
        <v>141</v>
      </c>
      <c r="F58" s="151" t="s">
        <v>144</v>
      </c>
      <c r="G58" s="151" t="s">
        <v>115</v>
      </c>
      <c r="H58" s="151" t="s">
        <v>117</v>
      </c>
      <c r="I58" s="152" t="s">
        <v>119</v>
      </c>
      <c r="J58" s="98" t="s">
        <v>289</v>
      </c>
      <c r="K58" s="95">
        <v>425</v>
      </c>
      <c r="L58" s="96">
        <v>5</v>
      </c>
      <c r="M58" s="168"/>
      <c r="N58" s="100">
        <f t="shared" si="1"/>
        <v>5</v>
      </c>
      <c r="O58" s="179"/>
      <c r="P58" s="100">
        <v>5</v>
      </c>
      <c r="Q58" s="82"/>
    </row>
    <row r="59" spans="1:17" ht="13.5" customHeight="1">
      <c r="A59" s="139">
        <f t="shared" si="0"/>
        <v>42</v>
      </c>
      <c r="B59" s="150" t="s">
        <v>120</v>
      </c>
      <c r="C59" s="151" t="s">
        <v>116</v>
      </c>
      <c r="D59" s="151" t="s">
        <v>143</v>
      </c>
      <c r="E59" s="151" t="s">
        <v>141</v>
      </c>
      <c r="F59" s="151" t="s">
        <v>145</v>
      </c>
      <c r="G59" s="151" t="s">
        <v>115</v>
      </c>
      <c r="H59" s="151" t="s">
        <v>117</v>
      </c>
      <c r="I59" s="152" t="s">
        <v>119</v>
      </c>
      <c r="J59" s="98" t="s">
        <v>44</v>
      </c>
      <c r="K59" s="95">
        <v>2250</v>
      </c>
      <c r="L59" s="96">
        <v>45</v>
      </c>
      <c r="M59" s="168"/>
      <c r="N59" s="100">
        <f t="shared" si="1"/>
        <v>45</v>
      </c>
      <c r="O59" s="179"/>
      <c r="P59" s="100">
        <v>45</v>
      </c>
      <c r="Q59" s="82"/>
    </row>
    <row r="60" spans="1:17" ht="13.5" customHeight="1">
      <c r="A60" s="139">
        <f t="shared" si="0"/>
        <v>43</v>
      </c>
      <c r="B60" s="150" t="s">
        <v>114</v>
      </c>
      <c r="C60" s="151" t="s">
        <v>116</v>
      </c>
      <c r="D60" s="151" t="s">
        <v>146</v>
      </c>
      <c r="E60" s="151" t="s">
        <v>115</v>
      </c>
      <c r="F60" s="151" t="s">
        <v>114</v>
      </c>
      <c r="G60" s="151" t="s">
        <v>115</v>
      </c>
      <c r="H60" s="151" t="s">
        <v>117</v>
      </c>
      <c r="I60" s="152" t="s">
        <v>114</v>
      </c>
      <c r="J60" s="101" t="s">
        <v>291</v>
      </c>
      <c r="K60" s="95" t="e">
        <f>K63+K65</f>
        <v>#REF!</v>
      </c>
      <c r="L60" s="96"/>
      <c r="M60" s="168"/>
      <c r="N60" s="97"/>
      <c r="O60" s="179"/>
      <c r="P60" s="97"/>
      <c r="Q60" s="82"/>
    </row>
    <row r="61" spans="1:17" ht="13.5" customHeight="1">
      <c r="A61" s="139">
        <f t="shared" si="0"/>
        <v>44</v>
      </c>
      <c r="B61" s="150"/>
      <c r="C61" s="151"/>
      <c r="D61" s="151"/>
      <c r="E61" s="151"/>
      <c r="F61" s="151"/>
      <c r="G61" s="151"/>
      <c r="H61" s="151"/>
      <c r="I61" s="152"/>
      <c r="J61" s="101" t="s">
        <v>290</v>
      </c>
      <c r="K61" s="95"/>
      <c r="L61" s="96">
        <f>SUM(L62+L63+L65+L72+L73)</f>
        <v>96938.5</v>
      </c>
      <c r="M61" s="168"/>
      <c r="N61" s="97">
        <f>SUM(N62+N64+N65+N72+N73)</f>
        <v>96938.5</v>
      </c>
      <c r="O61" s="179"/>
      <c r="P61" s="97">
        <f>SUM(P62+P64+P65+P72+P73)</f>
        <v>96938.5</v>
      </c>
      <c r="Q61" s="82"/>
    </row>
    <row r="62" spans="1:17" ht="13.5" customHeight="1">
      <c r="A62" s="139">
        <f t="shared" si="0"/>
        <v>45</v>
      </c>
      <c r="B62" s="150" t="s">
        <v>149</v>
      </c>
      <c r="C62" s="151" t="s">
        <v>116</v>
      </c>
      <c r="D62" s="151" t="s">
        <v>146</v>
      </c>
      <c r="E62" s="151" t="s">
        <v>118</v>
      </c>
      <c r="F62" s="151" t="s">
        <v>126</v>
      </c>
      <c r="G62" s="151" t="s">
        <v>136</v>
      </c>
      <c r="H62" s="151" t="s">
        <v>117</v>
      </c>
      <c r="I62" s="152" t="s">
        <v>153</v>
      </c>
      <c r="J62" s="98" t="s">
        <v>241</v>
      </c>
      <c r="K62" s="95"/>
      <c r="L62" s="96">
        <v>108</v>
      </c>
      <c r="M62" s="168"/>
      <c r="N62" s="100">
        <f>SUM(L62:M62)</f>
        <v>108</v>
      </c>
      <c r="O62" s="179"/>
      <c r="P62" s="100">
        <v>108</v>
      </c>
      <c r="Q62" s="82"/>
    </row>
    <row r="63" spans="1:17" ht="13.5" customHeight="1">
      <c r="A63" s="139">
        <f t="shared" si="0"/>
        <v>46</v>
      </c>
      <c r="B63" s="150" t="s">
        <v>147</v>
      </c>
      <c r="C63" s="151" t="s">
        <v>116</v>
      </c>
      <c r="D63" s="151" t="s">
        <v>146</v>
      </c>
      <c r="E63" s="151" t="s">
        <v>127</v>
      </c>
      <c r="F63" s="151" t="s">
        <v>126</v>
      </c>
      <c r="G63" s="151" t="s">
        <v>136</v>
      </c>
      <c r="H63" s="172" t="s">
        <v>322</v>
      </c>
      <c r="I63" s="152" t="s">
        <v>153</v>
      </c>
      <c r="J63" s="98" t="s">
        <v>350</v>
      </c>
      <c r="K63" s="95">
        <v>8349</v>
      </c>
      <c r="L63" s="96">
        <v>40473</v>
      </c>
      <c r="M63" s="168"/>
      <c r="N63" s="97"/>
      <c r="O63" s="179"/>
      <c r="P63" s="97"/>
      <c r="Q63" s="82"/>
    </row>
    <row r="64" spans="1:17" ht="13.5" customHeight="1">
      <c r="A64" s="139">
        <f t="shared" si="0"/>
        <v>47</v>
      </c>
      <c r="B64" s="150"/>
      <c r="C64" s="151"/>
      <c r="D64" s="151"/>
      <c r="E64" s="151"/>
      <c r="F64" s="151"/>
      <c r="G64" s="151"/>
      <c r="H64" s="172"/>
      <c r="I64" s="152"/>
      <c r="J64" s="98" t="s">
        <v>351</v>
      </c>
      <c r="K64" s="95"/>
      <c r="L64" s="96"/>
      <c r="M64" s="168"/>
      <c r="N64" s="97">
        <v>40473</v>
      </c>
      <c r="O64" s="179"/>
      <c r="P64" s="97">
        <v>40473</v>
      </c>
      <c r="Q64" s="82"/>
    </row>
    <row r="65" spans="1:17" ht="13.5" customHeight="1">
      <c r="A65" s="139">
        <f t="shared" si="0"/>
        <v>48</v>
      </c>
      <c r="B65" s="150" t="s">
        <v>114</v>
      </c>
      <c r="C65" s="151" t="s">
        <v>116</v>
      </c>
      <c r="D65" s="151" t="s">
        <v>146</v>
      </c>
      <c r="E65" s="151" t="s">
        <v>134</v>
      </c>
      <c r="F65" s="151" t="s">
        <v>114</v>
      </c>
      <c r="G65" s="151" t="s">
        <v>115</v>
      </c>
      <c r="H65" s="151" t="s">
        <v>117</v>
      </c>
      <c r="I65" s="152" t="s">
        <v>153</v>
      </c>
      <c r="J65" s="102" t="s">
        <v>48</v>
      </c>
      <c r="K65" s="95" t="e">
        <f>#REF!+#REF!+K72+K73</f>
        <v>#REF!</v>
      </c>
      <c r="L65" s="96">
        <f>SUM(L66:L70)</f>
        <v>13860</v>
      </c>
      <c r="M65" s="168"/>
      <c r="N65" s="97">
        <f>SUM(N66:N70)</f>
        <v>13860</v>
      </c>
      <c r="O65" s="179"/>
      <c r="P65" s="97">
        <f>SUM(P66:P70)</f>
        <v>13860</v>
      </c>
      <c r="Q65" s="82"/>
    </row>
    <row r="66" spans="1:17" ht="13.5" customHeight="1">
      <c r="A66" s="139">
        <f t="shared" si="0"/>
        <v>49</v>
      </c>
      <c r="B66" s="171" t="s">
        <v>149</v>
      </c>
      <c r="C66" s="172" t="s">
        <v>116</v>
      </c>
      <c r="D66" s="172" t="s">
        <v>146</v>
      </c>
      <c r="E66" s="172" t="s">
        <v>134</v>
      </c>
      <c r="F66" s="172" t="s">
        <v>137</v>
      </c>
      <c r="G66" s="172" t="s">
        <v>118</v>
      </c>
      <c r="H66" s="172" t="s">
        <v>195</v>
      </c>
      <c r="I66" s="173" t="s">
        <v>153</v>
      </c>
      <c r="J66" s="98" t="s">
        <v>209</v>
      </c>
      <c r="K66" s="95">
        <v>65</v>
      </c>
      <c r="L66" s="96">
        <v>9050</v>
      </c>
      <c r="M66" s="168"/>
      <c r="N66" s="100">
        <f>SUM(L66:M66)</f>
        <v>9050</v>
      </c>
      <c r="O66" s="179"/>
      <c r="P66" s="100">
        <v>9050</v>
      </c>
      <c r="Q66" s="82"/>
    </row>
    <row r="67" spans="1:17" ht="13.5" customHeight="1">
      <c r="A67" s="139">
        <f t="shared" si="0"/>
        <v>50</v>
      </c>
      <c r="B67" s="150" t="s">
        <v>149</v>
      </c>
      <c r="C67" s="151" t="s">
        <v>116</v>
      </c>
      <c r="D67" s="151" t="s">
        <v>146</v>
      </c>
      <c r="E67" s="151" t="s">
        <v>134</v>
      </c>
      <c r="F67" s="151" t="s">
        <v>121</v>
      </c>
      <c r="G67" s="151" t="s">
        <v>136</v>
      </c>
      <c r="H67" s="151" t="s">
        <v>117</v>
      </c>
      <c r="I67" s="152" t="s">
        <v>153</v>
      </c>
      <c r="J67" s="180" t="s">
        <v>349</v>
      </c>
      <c r="K67" s="95"/>
      <c r="L67" s="96">
        <v>1000</v>
      </c>
      <c r="M67" s="168"/>
      <c r="N67" s="100"/>
      <c r="O67" s="179"/>
      <c r="P67" s="100"/>
      <c r="Q67" s="82"/>
    </row>
    <row r="68" spans="1:17" ht="13.5" customHeight="1">
      <c r="A68" s="139">
        <f t="shared" si="0"/>
        <v>51</v>
      </c>
      <c r="B68" s="150"/>
      <c r="C68" s="151"/>
      <c r="D68" s="151"/>
      <c r="E68" s="151"/>
      <c r="F68" s="151"/>
      <c r="G68" s="151"/>
      <c r="H68" s="151"/>
      <c r="I68" s="152"/>
      <c r="J68" s="180" t="s">
        <v>348</v>
      </c>
      <c r="K68" s="95"/>
      <c r="L68" s="96"/>
      <c r="M68" s="168"/>
      <c r="N68" s="100"/>
      <c r="O68" s="179"/>
      <c r="P68" s="100"/>
      <c r="Q68" s="82"/>
    </row>
    <row r="69" spans="1:17" ht="13.5" customHeight="1">
      <c r="A69" s="139">
        <f t="shared" si="0"/>
        <v>52</v>
      </c>
      <c r="B69" s="150"/>
      <c r="C69" s="151"/>
      <c r="D69" s="151"/>
      <c r="E69" s="151"/>
      <c r="F69" s="151"/>
      <c r="G69" s="151"/>
      <c r="H69" s="151"/>
      <c r="I69" s="152"/>
      <c r="J69" s="180" t="s">
        <v>330</v>
      </c>
      <c r="K69" s="95"/>
      <c r="L69" s="96"/>
      <c r="M69" s="168"/>
      <c r="N69" s="100">
        <v>1000</v>
      </c>
      <c r="O69" s="179"/>
      <c r="P69" s="100">
        <v>1000</v>
      </c>
      <c r="Q69" s="82"/>
    </row>
    <row r="70" spans="1:17" ht="13.5" customHeight="1">
      <c r="A70" s="139">
        <f t="shared" si="0"/>
        <v>53</v>
      </c>
      <c r="B70" s="150" t="s">
        <v>149</v>
      </c>
      <c r="C70" s="151" t="s">
        <v>116</v>
      </c>
      <c r="D70" s="151" t="s">
        <v>146</v>
      </c>
      <c r="E70" s="151" t="s">
        <v>134</v>
      </c>
      <c r="F70" s="151" t="s">
        <v>150</v>
      </c>
      <c r="G70" s="151" t="s">
        <v>136</v>
      </c>
      <c r="H70" s="151" t="s">
        <v>117</v>
      </c>
      <c r="I70" s="152" t="s">
        <v>153</v>
      </c>
      <c r="J70" s="98" t="s">
        <v>292</v>
      </c>
      <c r="K70" s="95"/>
      <c r="L70" s="96">
        <v>3810</v>
      </c>
      <c r="M70" s="168"/>
      <c r="N70" s="100">
        <f>SUM(L70:M70)</f>
        <v>3810</v>
      </c>
      <c r="O70" s="179"/>
      <c r="P70" s="100">
        <v>3810</v>
      </c>
      <c r="Q70" s="82"/>
    </row>
    <row r="71" spans="1:17" ht="13.5" customHeight="1">
      <c r="A71" s="139">
        <f t="shared" si="0"/>
        <v>54</v>
      </c>
      <c r="B71" s="150"/>
      <c r="C71" s="151"/>
      <c r="D71" s="151"/>
      <c r="E71" s="151"/>
      <c r="F71" s="151"/>
      <c r="G71" s="151"/>
      <c r="H71" s="151"/>
      <c r="I71" s="152"/>
      <c r="J71" s="98"/>
      <c r="K71" s="95"/>
      <c r="L71" s="96"/>
      <c r="M71" s="80"/>
      <c r="N71" s="97"/>
      <c r="O71" s="179"/>
      <c r="P71" s="97"/>
      <c r="Q71" s="82"/>
    </row>
    <row r="72" spans="1:17" ht="13.5" customHeight="1">
      <c r="A72" s="139">
        <f t="shared" si="0"/>
        <v>55</v>
      </c>
      <c r="B72" s="150" t="s">
        <v>149</v>
      </c>
      <c r="C72" s="151" t="s">
        <v>116</v>
      </c>
      <c r="D72" s="151" t="s">
        <v>146</v>
      </c>
      <c r="E72" s="151" t="s">
        <v>141</v>
      </c>
      <c r="F72" s="151" t="s">
        <v>151</v>
      </c>
      <c r="G72" s="151" t="s">
        <v>136</v>
      </c>
      <c r="H72" s="151" t="s">
        <v>117</v>
      </c>
      <c r="I72" s="152" t="s">
        <v>153</v>
      </c>
      <c r="J72" s="98" t="s">
        <v>91</v>
      </c>
      <c r="K72" s="95">
        <v>2116</v>
      </c>
      <c r="L72" s="96">
        <v>792</v>
      </c>
      <c r="M72" s="168"/>
      <c r="N72" s="100">
        <f>SUM(L72:M72)</f>
        <v>792</v>
      </c>
      <c r="O72" s="179"/>
      <c r="P72" s="100">
        <v>792</v>
      </c>
      <c r="Q72" s="82"/>
    </row>
    <row r="73" spans="1:17" ht="13.5" customHeight="1">
      <c r="A73" s="139">
        <f t="shared" si="0"/>
        <v>56</v>
      </c>
      <c r="B73" s="150" t="s">
        <v>149</v>
      </c>
      <c r="C73" s="151" t="s">
        <v>116</v>
      </c>
      <c r="D73" s="151" t="s">
        <v>146</v>
      </c>
      <c r="E73" s="151" t="s">
        <v>140</v>
      </c>
      <c r="F73" s="151" t="s">
        <v>152</v>
      </c>
      <c r="G73" s="151" t="s">
        <v>136</v>
      </c>
      <c r="H73" s="151" t="s">
        <v>117</v>
      </c>
      <c r="I73" s="152" t="s">
        <v>153</v>
      </c>
      <c r="J73" s="98" t="s">
        <v>49</v>
      </c>
      <c r="K73" s="95">
        <v>2000</v>
      </c>
      <c r="L73" s="96">
        <v>41705.5</v>
      </c>
      <c r="M73" s="163"/>
      <c r="N73" s="100">
        <f>SUM(L73:M73)</f>
        <v>41705.5</v>
      </c>
      <c r="O73" s="179"/>
      <c r="P73" s="100">
        <v>41705.5</v>
      </c>
      <c r="Q73" s="82"/>
    </row>
    <row r="74" spans="1:17" ht="13.5" customHeight="1">
      <c r="A74" s="139">
        <f t="shared" si="0"/>
        <v>57</v>
      </c>
      <c r="B74" s="150" t="s">
        <v>114</v>
      </c>
      <c r="C74" s="151" t="s">
        <v>116</v>
      </c>
      <c r="D74" s="151" t="s">
        <v>154</v>
      </c>
      <c r="E74" s="151" t="s">
        <v>115</v>
      </c>
      <c r="F74" s="151" t="s">
        <v>114</v>
      </c>
      <c r="G74" s="151" t="s">
        <v>115</v>
      </c>
      <c r="H74" s="151" t="s">
        <v>117</v>
      </c>
      <c r="I74" s="152" t="s">
        <v>114</v>
      </c>
      <c r="J74" s="101" t="s">
        <v>293</v>
      </c>
      <c r="K74" s="95" t="e">
        <f>SUM(K75+#REF!+#REF!)</f>
        <v>#REF!</v>
      </c>
      <c r="L74" s="96">
        <f>SUM(L75)</f>
        <v>3585</v>
      </c>
      <c r="M74" s="80"/>
      <c r="N74" s="97">
        <f>SUM(N75)</f>
        <v>3585</v>
      </c>
      <c r="O74" s="179"/>
      <c r="P74" s="97">
        <f>SUM(P75)</f>
        <v>3585</v>
      </c>
      <c r="Q74" s="82"/>
    </row>
    <row r="75" spans="1:17" ht="13.5" customHeight="1">
      <c r="A75" s="139">
        <f t="shared" si="0"/>
        <v>58</v>
      </c>
      <c r="B75" s="150" t="s">
        <v>114</v>
      </c>
      <c r="C75" s="151" t="s">
        <v>116</v>
      </c>
      <c r="D75" s="151" t="s">
        <v>154</v>
      </c>
      <c r="E75" s="151" t="s">
        <v>118</v>
      </c>
      <c r="F75" s="151" t="s">
        <v>114</v>
      </c>
      <c r="G75" s="151" t="s">
        <v>118</v>
      </c>
      <c r="H75" s="151" t="s">
        <v>117</v>
      </c>
      <c r="I75" s="152" t="s">
        <v>153</v>
      </c>
      <c r="J75" s="98" t="s">
        <v>184</v>
      </c>
      <c r="K75" s="95">
        <v>9000</v>
      </c>
      <c r="L75" s="96">
        <v>3585</v>
      </c>
      <c r="M75" s="80"/>
      <c r="N75" s="97">
        <v>3585</v>
      </c>
      <c r="O75" s="179"/>
      <c r="P75" s="97">
        <v>3585</v>
      </c>
      <c r="Q75" s="82"/>
    </row>
    <row r="76" spans="1:17" ht="13.5" customHeight="1">
      <c r="A76" s="139">
        <f t="shared" si="0"/>
        <v>59</v>
      </c>
      <c r="B76" s="150" t="s">
        <v>114</v>
      </c>
      <c r="C76" s="151" t="s">
        <v>116</v>
      </c>
      <c r="D76" s="151" t="s">
        <v>155</v>
      </c>
      <c r="E76" s="151" t="s">
        <v>115</v>
      </c>
      <c r="F76" s="151" t="s">
        <v>114</v>
      </c>
      <c r="G76" s="151" t="s">
        <v>115</v>
      </c>
      <c r="H76" s="151" t="s">
        <v>117</v>
      </c>
      <c r="I76" s="152" t="s">
        <v>114</v>
      </c>
      <c r="J76" s="101" t="s">
        <v>294</v>
      </c>
      <c r="K76" s="95"/>
      <c r="L76" s="96"/>
      <c r="M76" s="80"/>
      <c r="N76" s="97"/>
      <c r="O76" s="179"/>
      <c r="P76" s="97"/>
      <c r="Q76" s="82"/>
    </row>
    <row r="77" spans="1:17" ht="13.5" customHeight="1">
      <c r="A77" s="139">
        <f t="shared" si="0"/>
        <v>60</v>
      </c>
      <c r="B77" s="150"/>
      <c r="C77" s="151"/>
      <c r="D77" s="151"/>
      <c r="E77" s="151"/>
      <c r="F77" s="151"/>
      <c r="G77" s="151"/>
      <c r="H77" s="151"/>
      <c r="I77" s="152"/>
      <c r="J77" s="101" t="s">
        <v>79</v>
      </c>
      <c r="K77" s="95"/>
      <c r="L77" s="165">
        <f>SUM(L79:L91)</f>
        <v>24617.565</v>
      </c>
      <c r="M77" s="80"/>
      <c r="N77" s="166">
        <f>SUM(N79:N91)</f>
        <v>24617.565</v>
      </c>
      <c r="O77" s="179"/>
      <c r="P77" s="166">
        <f>SUM(P79:P91)</f>
        <v>26307.565</v>
      </c>
      <c r="Q77" s="82"/>
    </row>
    <row r="78" spans="1:17" ht="13.5" customHeight="1">
      <c r="A78" s="139">
        <f t="shared" si="0"/>
        <v>61</v>
      </c>
      <c r="B78" s="150" t="s">
        <v>138</v>
      </c>
      <c r="C78" s="151" t="s">
        <v>116</v>
      </c>
      <c r="D78" s="151" t="s">
        <v>155</v>
      </c>
      <c r="E78" s="151" t="s">
        <v>127</v>
      </c>
      <c r="F78" s="151" t="s">
        <v>126</v>
      </c>
      <c r="G78" s="151" t="s">
        <v>136</v>
      </c>
      <c r="H78" s="151" t="s">
        <v>195</v>
      </c>
      <c r="I78" s="152" t="s">
        <v>156</v>
      </c>
      <c r="J78" s="98" t="s">
        <v>236</v>
      </c>
      <c r="K78" s="95"/>
      <c r="L78" s="96"/>
      <c r="M78" s="80"/>
      <c r="N78" s="97"/>
      <c r="O78" s="179"/>
      <c r="P78" s="97"/>
      <c r="Q78" s="82"/>
    </row>
    <row r="79" spans="1:17" ht="13.5" customHeight="1">
      <c r="A79" s="139">
        <f t="shared" si="0"/>
        <v>62</v>
      </c>
      <c r="B79" s="150"/>
      <c r="C79" s="151"/>
      <c r="D79" s="151"/>
      <c r="E79" s="151"/>
      <c r="F79" s="151"/>
      <c r="G79" s="151"/>
      <c r="H79" s="151"/>
      <c r="I79" s="152"/>
      <c r="J79" s="98" t="s">
        <v>237</v>
      </c>
      <c r="K79" s="95"/>
      <c r="L79" s="96">
        <v>4700</v>
      </c>
      <c r="M79" s="80"/>
      <c r="N79" s="97">
        <v>4700</v>
      </c>
      <c r="O79" s="179"/>
      <c r="P79" s="97">
        <v>4700</v>
      </c>
      <c r="Q79" s="82"/>
    </row>
    <row r="80" spans="1:17" ht="13.5" customHeight="1">
      <c r="A80" s="139">
        <f t="shared" si="0"/>
        <v>63</v>
      </c>
      <c r="B80" s="150" t="s">
        <v>171</v>
      </c>
      <c r="C80" s="151" t="s">
        <v>116</v>
      </c>
      <c r="D80" s="151" t="s">
        <v>155</v>
      </c>
      <c r="E80" s="151" t="s">
        <v>127</v>
      </c>
      <c r="F80" s="151" t="s">
        <v>126</v>
      </c>
      <c r="G80" s="151" t="s">
        <v>136</v>
      </c>
      <c r="H80" s="151" t="s">
        <v>196</v>
      </c>
      <c r="I80" s="152" t="s">
        <v>156</v>
      </c>
      <c r="J80" s="98" t="s">
        <v>236</v>
      </c>
      <c r="K80" s="95"/>
      <c r="L80" s="96"/>
      <c r="M80" s="80"/>
      <c r="N80" s="97"/>
      <c r="O80" s="179"/>
      <c r="P80" s="97"/>
      <c r="Q80" s="82"/>
    </row>
    <row r="81" spans="1:17" ht="13.5" customHeight="1">
      <c r="A81" s="139">
        <f t="shared" si="0"/>
        <v>64</v>
      </c>
      <c r="B81" s="150"/>
      <c r="C81" s="151"/>
      <c r="D81" s="151"/>
      <c r="E81" s="151"/>
      <c r="F81" s="151"/>
      <c r="G81" s="151"/>
      <c r="H81" s="151"/>
      <c r="I81" s="152"/>
      <c r="J81" s="98" t="s">
        <v>238</v>
      </c>
      <c r="K81" s="95"/>
      <c r="L81" s="96">
        <v>14901</v>
      </c>
      <c r="M81" s="80"/>
      <c r="N81" s="97">
        <v>14901</v>
      </c>
      <c r="O81" s="179">
        <v>1500</v>
      </c>
      <c r="P81" s="100">
        <f>SUM(N81+O81)</f>
        <v>16401</v>
      </c>
      <c r="Q81" s="82"/>
    </row>
    <row r="82" spans="1:17" ht="13.5" customHeight="1">
      <c r="A82" s="139">
        <f t="shared" si="0"/>
        <v>65</v>
      </c>
      <c r="B82" s="150" t="s">
        <v>171</v>
      </c>
      <c r="C82" s="151" t="s">
        <v>116</v>
      </c>
      <c r="D82" s="151" t="s">
        <v>155</v>
      </c>
      <c r="E82" s="151" t="s">
        <v>127</v>
      </c>
      <c r="F82" s="151" t="s">
        <v>126</v>
      </c>
      <c r="G82" s="151" t="s">
        <v>136</v>
      </c>
      <c r="H82" s="151" t="s">
        <v>197</v>
      </c>
      <c r="I82" s="152" t="s">
        <v>156</v>
      </c>
      <c r="J82" s="98" t="s">
        <v>236</v>
      </c>
      <c r="K82" s="95"/>
      <c r="L82" s="96"/>
      <c r="M82" s="80"/>
      <c r="N82" s="97"/>
      <c r="O82" s="179"/>
      <c r="P82" s="97"/>
      <c r="Q82" s="82"/>
    </row>
    <row r="83" spans="1:17" ht="13.5" customHeight="1">
      <c r="A83" s="139">
        <f t="shared" si="0"/>
        <v>66</v>
      </c>
      <c r="B83" s="150"/>
      <c r="C83" s="151"/>
      <c r="D83" s="151"/>
      <c r="E83" s="151"/>
      <c r="F83" s="151"/>
      <c r="G83" s="151"/>
      <c r="H83" s="151"/>
      <c r="I83" s="152"/>
      <c r="J83" s="98" t="s">
        <v>239</v>
      </c>
      <c r="K83" s="95"/>
      <c r="L83" s="96">
        <v>105</v>
      </c>
      <c r="M83" s="80"/>
      <c r="N83" s="97">
        <v>105</v>
      </c>
      <c r="O83" s="179">
        <v>26</v>
      </c>
      <c r="P83" s="100">
        <f>SUM(N83+O83)</f>
        <v>131</v>
      </c>
      <c r="Q83" s="82"/>
    </row>
    <row r="84" spans="1:17" ht="13.5" customHeight="1">
      <c r="A84" s="139">
        <f t="shared" si="0"/>
        <v>67</v>
      </c>
      <c r="B84" s="150" t="s">
        <v>171</v>
      </c>
      <c r="C84" s="151" t="s">
        <v>116</v>
      </c>
      <c r="D84" s="151" t="s">
        <v>155</v>
      </c>
      <c r="E84" s="151" t="s">
        <v>127</v>
      </c>
      <c r="F84" s="151" t="s">
        <v>126</v>
      </c>
      <c r="G84" s="151" t="s">
        <v>136</v>
      </c>
      <c r="H84" s="151" t="s">
        <v>198</v>
      </c>
      <c r="I84" s="152" t="s">
        <v>156</v>
      </c>
      <c r="J84" s="98" t="s">
        <v>236</v>
      </c>
      <c r="K84" s="95"/>
      <c r="L84" s="96"/>
      <c r="M84" s="80"/>
      <c r="N84" s="97"/>
      <c r="O84" s="179"/>
      <c r="P84" s="97"/>
      <c r="Q84" s="82"/>
    </row>
    <row r="85" spans="1:17" ht="13.5" customHeight="1">
      <c r="A85" s="139">
        <f t="shared" si="0"/>
        <v>68</v>
      </c>
      <c r="B85" s="150"/>
      <c r="C85" s="151"/>
      <c r="D85" s="151"/>
      <c r="E85" s="151"/>
      <c r="F85" s="151"/>
      <c r="G85" s="151"/>
      <c r="H85" s="151"/>
      <c r="I85" s="152"/>
      <c r="J85" s="98" t="s">
        <v>240</v>
      </c>
      <c r="K85" s="95"/>
      <c r="L85" s="96">
        <v>1856</v>
      </c>
      <c r="M85" s="80"/>
      <c r="N85" s="97">
        <v>1856</v>
      </c>
      <c r="O85" s="179">
        <v>164</v>
      </c>
      <c r="P85" s="100">
        <f>SUM(N85+O85)</f>
        <v>2020</v>
      </c>
      <c r="Q85" s="82"/>
    </row>
    <row r="86" spans="1:17" ht="13.5" customHeight="1">
      <c r="A86" s="139">
        <f t="shared" si="0"/>
        <v>69</v>
      </c>
      <c r="B86" s="150" t="s">
        <v>180</v>
      </c>
      <c r="C86" s="151" t="s">
        <v>116</v>
      </c>
      <c r="D86" s="151" t="s">
        <v>155</v>
      </c>
      <c r="E86" s="151" t="s">
        <v>127</v>
      </c>
      <c r="F86" s="151" t="s">
        <v>126</v>
      </c>
      <c r="G86" s="151" t="s">
        <v>136</v>
      </c>
      <c r="H86" s="151" t="s">
        <v>199</v>
      </c>
      <c r="I86" s="152" t="s">
        <v>156</v>
      </c>
      <c r="J86" s="98" t="s">
        <v>236</v>
      </c>
      <c r="K86" s="95"/>
      <c r="L86" s="96"/>
      <c r="M86" s="80"/>
      <c r="N86" s="97"/>
      <c r="O86" s="179"/>
      <c r="P86" s="97"/>
      <c r="Q86" s="82"/>
    </row>
    <row r="87" spans="1:17" ht="13.5" customHeight="1">
      <c r="A87" s="139">
        <f t="shared" si="0"/>
        <v>70</v>
      </c>
      <c r="B87" s="150"/>
      <c r="C87" s="151"/>
      <c r="D87" s="151"/>
      <c r="E87" s="151"/>
      <c r="F87" s="151"/>
      <c r="G87" s="151"/>
      <c r="H87" s="151"/>
      <c r="I87" s="152"/>
      <c r="J87" s="98" t="s">
        <v>255</v>
      </c>
      <c r="K87" s="95"/>
      <c r="L87" s="96">
        <v>1173</v>
      </c>
      <c r="M87" s="80"/>
      <c r="N87" s="97">
        <v>1173</v>
      </c>
      <c r="O87" s="179"/>
      <c r="P87" s="97">
        <v>1173</v>
      </c>
      <c r="Q87" s="82"/>
    </row>
    <row r="88" spans="1:17" ht="13.5" customHeight="1">
      <c r="A88" s="139">
        <f t="shared" si="0"/>
        <v>71</v>
      </c>
      <c r="B88" s="150" t="s">
        <v>181</v>
      </c>
      <c r="C88" s="151" t="s">
        <v>116</v>
      </c>
      <c r="D88" s="151" t="s">
        <v>155</v>
      </c>
      <c r="E88" s="151" t="s">
        <v>127</v>
      </c>
      <c r="F88" s="151" t="s">
        <v>126</v>
      </c>
      <c r="G88" s="151" t="s">
        <v>136</v>
      </c>
      <c r="H88" s="151" t="s">
        <v>200</v>
      </c>
      <c r="I88" s="152" t="s">
        <v>156</v>
      </c>
      <c r="J88" s="98" t="s">
        <v>236</v>
      </c>
      <c r="K88" s="95"/>
      <c r="L88" s="96"/>
      <c r="M88" s="80"/>
      <c r="N88" s="97"/>
      <c r="O88" s="179"/>
      <c r="P88" s="97"/>
      <c r="Q88" s="82"/>
    </row>
    <row r="89" spans="1:17" ht="13.5" customHeight="1">
      <c r="A89" s="139">
        <f t="shared" si="0"/>
        <v>72</v>
      </c>
      <c r="B89" s="150"/>
      <c r="C89" s="151"/>
      <c r="D89" s="151"/>
      <c r="E89" s="151"/>
      <c r="F89" s="151"/>
      <c r="G89" s="151"/>
      <c r="H89" s="151"/>
      <c r="I89" s="152"/>
      <c r="J89" s="98" t="s">
        <v>256</v>
      </c>
      <c r="K89" s="95"/>
      <c r="L89" s="96">
        <v>140</v>
      </c>
      <c r="M89" s="80"/>
      <c r="N89" s="97">
        <v>140</v>
      </c>
      <c r="O89" s="179"/>
      <c r="P89" s="97">
        <v>140</v>
      </c>
      <c r="Q89" s="82"/>
    </row>
    <row r="90" spans="1:17" ht="13.5" customHeight="1">
      <c r="A90" s="139">
        <f aca="true" t="shared" si="2" ref="A90:A163">A89+1</f>
        <v>73</v>
      </c>
      <c r="B90" s="150" t="s">
        <v>182</v>
      </c>
      <c r="C90" s="151" t="s">
        <v>116</v>
      </c>
      <c r="D90" s="151" t="s">
        <v>155</v>
      </c>
      <c r="E90" s="151" t="s">
        <v>127</v>
      </c>
      <c r="F90" s="151" t="s">
        <v>126</v>
      </c>
      <c r="G90" s="151" t="s">
        <v>136</v>
      </c>
      <c r="H90" s="151" t="s">
        <v>208</v>
      </c>
      <c r="I90" s="152" t="s">
        <v>156</v>
      </c>
      <c r="J90" s="98" t="s">
        <v>236</v>
      </c>
      <c r="K90" s="95"/>
      <c r="L90" s="96"/>
      <c r="M90" s="80"/>
      <c r="N90" s="97"/>
      <c r="O90" s="179"/>
      <c r="P90" s="97"/>
      <c r="Q90" s="82"/>
    </row>
    <row r="91" spans="1:17" ht="13.5" customHeight="1">
      <c r="A91" s="139">
        <f t="shared" si="2"/>
        <v>74</v>
      </c>
      <c r="B91" s="150"/>
      <c r="C91" s="151"/>
      <c r="D91" s="151"/>
      <c r="E91" s="151"/>
      <c r="F91" s="151"/>
      <c r="G91" s="151"/>
      <c r="H91" s="151"/>
      <c r="I91" s="152"/>
      <c r="J91" s="98" t="s">
        <v>257</v>
      </c>
      <c r="K91" s="95"/>
      <c r="L91" s="165">
        <v>1742.565</v>
      </c>
      <c r="M91" s="119"/>
      <c r="N91" s="120">
        <f>SUM(L91:M91)</f>
        <v>1742.565</v>
      </c>
      <c r="O91" s="179"/>
      <c r="P91" s="120">
        <v>1742.565</v>
      </c>
      <c r="Q91" s="82"/>
    </row>
    <row r="92" spans="1:17" ht="13.5" customHeight="1">
      <c r="A92" s="139">
        <f t="shared" si="2"/>
        <v>75</v>
      </c>
      <c r="B92" s="150" t="s">
        <v>114</v>
      </c>
      <c r="C92" s="151" t="s">
        <v>116</v>
      </c>
      <c r="D92" s="151" t="s">
        <v>157</v>
      </c>
      <c r="E92" s="151" t="s">
        <v>115</v>
      </c>
      <c r="F92" s="151" t="s">
        <v>114</v>
      </c>
      <c r="G92" s="151" t="s">
        <v>115</v>
      </c>
      <c r="H92" s="151" t="s">
        <v>117</v>
      </c>
      <c r="I92" s="152" t="s">
        <v>114</v>
      </c>
      <c r="J92" s="108" t="s">
        <v>295</v>
      </c>
      <c r="K92" s="95">
        <f>SUM(K94+K95)</f>
        <v>14850</v>
      </c>
      <c r="L92" s="96"/>
      <c r="M92" s="80"/>
      <c r="N92" s="97"/>
      <c r="O92" s="179"/>
      <c r="P92" s="97"/>
      <c r="Q92" s="82"/>
    </row>
    <row r="93" spans="1:17" ht="13.5" customHeight="1">
      <c r="A93" s="139">
        <f t="shared" si="2"/>
        <v>76</v>
      </c>
      <c r="B93" s="150"/>
      <c r="C93" s="151"/>
      <c r="D93" s="151"/>
      <c r="E93" s="151"/>
      <c r="F93" s="151"/>
      <c r="G93" s="151"/>
      <c r="H93" s="151"/>
      <c r="I93" s="152"/>
      <c r="J93" s="108" t="s">
        <v>51</v>
      </c>
      <c r="K93" s="95"/>
      <c r="L93" s="96">
        <f>SUM(L95+L94)</f>
        <v>45240</v>
      </c>
      <c r="M93" s="80"/>
      <c r="N93" s="97">
        <f>SUM(N95+N94)</f>
        <v>45240</v>
      </c>
      <c r="O93" s="179"/>
      <c r="P93" s="97">
        <f>SUM(P95+P94)</f>
        <v>47740</v>
      </c>
      <c r="Q93" s="82"/>
    </row>
    <row r="94" spans="1:17" ht="13.5" customHeight="1">
      <c r="A94" s="139">
        <f t="shared" si="2"/>
        <v>77</v>
      </c>
      <c r="B94" s="150" t="s">
        <v>149</v>
      </c>
      <c r="C94" s="151" t="s">
        <v>116</v>
      </c>
      <c r="D94" s="151" t="s">
        <v>157</v>
      </c>
      <c r="E94" s="151" t="s">
        <v>118</v>
      </c>
      <c r="F94" s="151" t="s">
        <v>126</v>
      </c>
      <c r="G94" s="151" t="s">
        <v>136</v>
      </c>
      <c r="H94" s="151" t="s">
        <v>117</v>
      </c>
      <c r="I94" s="152" t="s">
        <v>159</v>
      </c>
      <c r="J94" s="98" t="s">
        <v>93</v>
      </c>
      <c r="K94" s="95">
        <v>14850</v>
      </c>
      <c r="L94" s="96">
        <v>20000</v>
      </c>
      <c r="M94" s="80"/>
      <c r="N94" s="97">
        <v>20000</v>
      </c>
      <c r="O94" s="179">
        <v>2500</v>
      </c>
      <c r="P94" s="100">
        <f>SUM(N94+O94)</f>
        <v>22500</v>
      </c>
      <c r="Q94" s="82"/>
    </row>
    <row r="95" spans="1:17" ht="13.5" customHeight="1">
      <c r="A95" s="139">
        <f t="shared" si="2"/>
        <v>78</v>
      </c>
      <c r="B95" s="150" t="s">
        <v>149</v>
      </c>
      <c r="C95" s="151" t="s">
        <v>116</v>
      </c>
      <c r="D95" s="151" t="s">
        <v>157</v>
      </c>
      <c r="E95" s="151" t="s">
        <v>122</v>
      </c>
      <c r="F95" s="151" t="s">
        <v>114</v>
      </c>
      <c r="G95" s="151" t="s">
        <v>115</v>
      </c>
      <c r="H95" s="151" t="s">
        <v>117</v>
      </c>
      <c r="I95" s="152" t="s">
        <v>114</v>
      </c>
      <c r="J95" s="102" t="s">
        <v>52</v>
      </c>
      <c r="K95" s="95">
        <f>SUM(K96:K97)</f>
        <v>0</v>
      </c>
      <c r="L95" s="96">
        <f>SUM(L96:L97)</f>
        <v>25240</v>
      </c>
      <c r="M95" s="80"/>
      <c r="N95" s="97">
        <f>SUM(N96:N97)</f>
        <v>25240</v>
      </c>
      <c r="O95" s="179"/>
      <c r="P95" s="97">
        <f>SUM(P96:P97)</f>
        <v>25240</v>
      </c>
      <c r="Q95" s="82"/>
    </row>
    <row r="96" spans="1:17" ht="13.5" customHeight="1">
      <c r="A96" s="139">
        <f t="shared" si="2"/>
        <v>79</v>
      </c>
      <c r="B96" s="150" t="s">
        <v>149</v>
      </c>
      <c r="C96" s="151" t="s">
        <v>116</v>
      </c>
      <c r="D96" s="151" t="s">
        <v>157</v>
      </c>
      <c r="E96" s="151" t="s">
        <v>122</v>
      </c>
      <c r="F96" s="151" t="s">
        <v>158</v>
      </c>
      <c r="G96" s="151" t="s">
        <v>136</v>
      </c>
      <c r="H96" s="151" t="s">
        <v>117</v>
      </c>
      <c r="I96" s="152" t="s">
        <v>159</v>
      </c>
      <c r="J96" s="98" t="s">
        <v>299</v>
      </c>
      <c r="K96" s="95"/>
      <c r="L96" s="96">
        <v>25240</v>
      </c>
      <c r="M96" s="168"/>
      <c r="N96" s="100">
        <f>SUM(L96:M96)</f>
        <v>25240</v>
      </c>
      <c r="O96" s="179"/>
      <c r="P96" s="100">
        <v>25240</v>
      </c>
      <c r="Q96" s="82"/>
    </row>
    <row r="97" spans="1:17" ht="13.5" customHeight="1">
      <c r="A97" s="139">
        <f t="shared" si="2"/>
        <v>80</v>
      </c>
      <c r="B97" s="150" t="s">
        <v>149</v>
      </c>
      <c r="C97" s="151" t="s">
        <v>116</v>
      </c>
      <c r="D97" s="151" t="s">
        <v>157</v>
      </c>
      <c r="E97" s="151" t="s">
        <v>122</v>
      </c>
      <c r="F97" s="151" t="s">
        <v>158</v>
      </c>
      <c r="G97" s="151" t="s">
        <v>136</v>
      </c>
      <c r="H97" s="151" t="s">
        <v>117</v>
      </c>
      <c r="I97" s="152" t="s">
        <v>160</v>
      </c>
      <c r="J97" s="98" t="s">
        <v>300</v>
      </c>
      <c r="K97" s="109"/>
      <c r="L97" s="110"/>
      <c r="M97" s="80"/>
      <c r="N97" s="111"/>
      <c r="O97" s="179"/>
      <c r="P97" s="111"/>
      <c r="Q97" s="82"/>
    </row>
    <row r="98" spans="1:17" ht="13.5" customHeight="1">
      <c r="A98" s="139">
        <f t="shared" si="2"/>
        <v>81</v>
      </c>
      <c r="B98" s="150" t="s">
        <v>114</v>
      </c>
      <c r="C98" s="151" t="s">
        <v>116</v>
      </c>
      <c r="D98" s="151" t="s">
        <v>161</v>
      </c>
      <c r="E98" s="151" t="s">
        <v>115</v>
      </c>
      <c r="F98" s="151" t="s">
        <v>114</v>
      </c>
      <c r="G98" s="151" t="s">
        <v>115</v>
      </c>
      <c r="H98" s="151" t="s">
        <v>117</v>
      </c>
      <c r="I98" s="152" t="s">
        <v>114</v>
      </c>
      <c r="J98" s="101" t="s">
        <v>55</v>
      </c>
      <c r="K98" s="109" t="e">
        <f>#REF!+#REF!+K99</f>
        <v>#REF!</v>
      </c>
      <c r="L98" s="96">
        <f>SUM(L99:L100)</f>
        <v>150</v>
      </c>
      <c r="M98" s="80"/>
      <c r="N98" s="97">
        <f>SUM(N99:N100)</f>
        <v>150</v>
      </c>
      <c r="O98" s="179"/>
      <c r="P98" s="97">
        <f>SUM(P99:P100)</f>
        <v>150</v>
      </c>
      <c r="Q98" s="82"/>
    </row>
    <row r="99" spans="1:17" ht="13.5" customHeight="1">
      <c r="A99" s="139">
        <f t="shared" si="2"/>
        <v>82</v>
      </c>
      <c r="B99" s="150" t="s">
        <v>114</v>
      </c>
      <c r="C99" s="151" t="s">
        <v>116</v>
      </c>
      <c r="D99" s="151" t="s">
        <v>161</v>
      </c>
      <c r="E99" s="151" t="s">
        <v>122</v>
      </c>
      <c r="F99" s="151" t="s">
        <v>126</v>
      </c>
      <c r="G99" s="151" t="s">
        <v>136</v>
      </c>
      <c r="H99" s="151" t="s">
        <v>117</v>
      </c>
      <c r="I99" s="152" t="s">
        <v>142</v>
      </c>
      <c r="J99" s="98" t="s">
        <v>245</v>
      </c>
      <c r="K99" s="109"/>
      <c r="L99" s="96"/>
      <c r="M99" s="80"/>
      <c r="N99" s="97"/>
      <c r="O99" s="179"/>
      <c r="P99" s="97"/>
      <c r="Q99" s="82"/>
    </row>
    <row r="100" spans="1:17" ht="13.5" customHeight="1">
      <c r="A100" s="139">
        <f t="shared" si="2"/>
        <v>83</v>
      </c>
      <c r="B100" s="150"/>
      <c r="C100" s="151"/>
      <c r="D100" s="151"/>
      <c r="E100" s="151"/>
      <c r="F100" s="151"/>
      <c r="G100" s="151"/>
      <c r="H100" s="151"/>
      <c r="I100" s="152"/>
      <c r="J100" s="98" t="s">
        <v>98</v>
      </c>
      <c r="K100" s="109"/>
      <c r="L100" s="96">
        <v>150</v>
      </c>
      <c r="M100" s="168"/>
      <c r="N100" s="100">
        <f>SUM(L100:M100)</f>
        <v>150</v>
      </c>
      <c r="O100" s="179"/>
      <c r="P100" s="100">
        <v>150</v>
      </c>
      <c r="Q100" s="82"/>
    </row>
    <row r="101" spans="1:17" ht="13.5" customHeight="1">
      <c r="A101" s="139">
        <f t="shared" si="2"/>
        <v>84</v>
      </c>
      <c r="B101" s="150" t="s">
        <v>114</v>
      </c>
      <c r="C101" s="151" t="s">
        <v>116</v>
      </c>
      <c r="D101" s="151" t="s">
        <v>162</v>
      </c>
      <c r="E101" s="151" t="s">
        <v>115</v>
      </c>
      <c r="F101" s="151" t="s">
        <v>114</v>
      </c>
      <c r="G101" s="151" t="s">
        <v>115</v>
      </c>
      <c r="H101" s="151" t="s">
        <v>117</v>
      </c>
      <c r="I101" s="152" t="s">
        <v>114</v>
      </c>
      <c r="J101" s="101" t="s">
        <v>56</v>
      </c>
      <c r="K101" s="109">
        <f>SUM(K103:K110)</f>
        <v>4000</v>
      </c>
      <c r="L101" s="112">
        <f>SUM(L102+L110+L111+L112)</f>
        <v>4700</v>
      </c>
      <c r="M101" s="80"/>
      <c r="N101" s="113">
        <f>SUM(N102+N110+N111+N112)</f>
        <v>4700</v>
      </c>
      <c r="O101" s="179"/>
      <c r="P101" s="113">
        <f>SUM(P102+P110+P111+P112)</f>
        <v>4750</v>
      </c>
      <c r="Q101" s="82"/>
    </row>
    <row r="102" spans="1:17" ht="13.5" customHeight="1">
      <c r="A102" s="139">
        <f t="shared" si="2"/>
        <v>85</v>
      </c>
      <c r="B102" s="150" t="s">
        <v>120</v>
      </c>
      <c r="C102" s="151" t="s">
        <v>116</v>
      </c>
      <c r="D102" s="151" t="s">
        <v>162</v>
      </c>
      <c r="E102" s="151" t="s">
        <v>127</v>
      </c>
      <c r="F102" s="151" t="s">
        <v>114</v>
      </c>
      <c r="G102" s="151" t="s">
        <v>115</v>
      </c>
      <c r="H102" s="151" t="s">
        <v>117</v>
      </c>
      <c r="I102" s="152" t="s">
        <v>142</v>
      </c>
      <c r="J102" s="102" t="s">
        <v>296</v>
      </c>
      <c r="K102" s="109"/>
      <c r="L102" s="96">
        <f>SUM(L103:L108)</f>
        <v>300</v>
      </c>
      <c r="M102" s="80"/>
      <c r="N102" s="97">
        <f>SUM(N103:N108)</f>
        <v>300</v>
      </c>
      <c r="O102" s="179"/>
      <c r="P102" s="97">
        <f>SUM(P103:P108)</f>
        <v>300</v>
      </c>
      <c r="Q102" s="82"/>
    </row>
    <row r="103" spans="1:17" ht="13.5" customHeight="1">
      <c r="A103" s="139">
        <f t="shared" si="2"/>
        <v>86</v>
      </c>
      <c r="B103" s="150" t="s">
        <v>120</v>
      </c>
      <c r="C103" s="151" t="s">
        <v>116</v>
      </c>
      <c r="D103" s="151" t="s">
        <v>162</v>
      </c>
      <c r="E103" s="151" t="s">
        <v>127</v>
      </c>
      <c r="F103" s="151" t="s">
        <v>123</v>
      </c>
      <c r="G103" s="151" t="s">
        <v>118</v>
      </c>
      <c r="H103" s="151" t="s">
        <v>117</v>
      </c>
      <c r="I103" s="152" t="s">
        <v>142</v>
      </c>
      <c r="J103" s="98" t="s">
        <v>315</v>
      </c>
      <c r="K103" s="109"/>
      <c r="L103" s="110"/>
      <c r="M103" s="80"/>
      <c r="N103" s="111"/>
      <c r="O103" s="179"/>
      <c r="P103" s="111"/>
      <c r="Q103" s="82"/>
    </row>
    <row r="104" spans="1:17" ht="13.5" customHeight="1">
      <c r="A104" s="139">
        <f t="shared" si="2"/>
        <v>87</v>
      </c>
      <c r="B104" s="150"/>
      <c r="C104" s="151"/>
      <c r="D104" s="151"/>
      <c r="E104" s="151"/>
      <c r="F104" s="151"/>
      <c r="G104" s="151"/>
      <c r="H104" s="151"/>
      <c r="I104" s="152"/>
      <c r="J104" s="98" t="s">
        <v>94</v>
      </c>
      <c r="K104" s="109"/>
      <c r="L104" s="112">
        <v>200</v>
      </c>
      <c r="M104" s="80"/>
      <c r="N104" s="113">
        <v>200</v>
      </c>
      <c r="O104" s="179"/>
      <c r="P104" s="113">
        <v>200</v>
      </c>
      <c r="Q104" s="82"/>
    </row>
    <row r="105" spans="1:17" ht="13.5" customHeight="1">
      <c r="A105" s="139">
        <f t="shared" si="2"/>
        <v>88</v>
      </c>
      <c r="B105" s="150" t="s">
        <v>120</v>
      </c>
      <c r="C105" s="151" t="s">
        <v>116</v>
      </c>
      <c r="D105" s="151" t="s">
        <v>162</v>
      </c>
      <c r="E105" s="151" t="s">
        <v>127</v>
      </c>
      <c r="F105" s="151" t="s">
        <v>124</v>
      </c>
      <c r="G105" s="151" t="s">
        <v>122</v>
      </c>
      <c r="H105" s="151" t="s">
        <v>117</v>
      </c>
      <c r="I105" s="152" t="s">
        <v>142</v>
      </c>
      <c r="J105" s="98" t="s">
        <v>297</v>
      </c>
      <c r="K105" s="109">
        <v>3500</v>
      </c>
      <c r="L105" s="112"/>
      <c r="M105" s="80"/>
      <c r="N105" s="113"/>
      <c r="O105" s="179"/>
      <c r="P105" s="113"/>
      <c r="Q105" s="82"/>
    </row>
    <row r="106" spans="1:17" ht="13.5" customHeight="1">
      <c r="A106" s="139">
        <f t="shared" si="2"/>
        <v>89</v>
      </c>
      <c r="B106" s="150"/>
      <c r="C106" s="151"/>
      <c r="D106" s="151"/>
      <c r="E106" s="151"/>
      <c r="F106" s="151"/>
      <c r="G106" s="151"/>
      <c r="H106" s="151"/>
      <c r="I106" s="152"/>
      <c r="J106" s="114" t="s">
        <v>60</v>
      </c>
      <c r="K106" s="109"/>
      <c r="L106" s="112"/>
      <c r="M106" s="80"/>
      <c r="N106" s="113"/>
      <c r="O106" s="179"/>
      <c r="P106" s="113"/>
      <c r="Q106" s="82"/>
    </row>
    <row r="107" spans="1:17" ht="13.5" customHeight="1">
      <c r="A107" s="139">
        <f t="shared" si="2"/>
        <v>90</v>
      </c>
      <c r="B107" s="150" t="s">
        <v>120</v>
      </c>
      <c r="C107" s="151" t="s">
        <v>116</v>
      </c>
      <c r="D107" s="151" t="s">
        <v>162</v>
      </c>
      <c r="E107" s="151" t="s">
        <v>127</v>
      </c>
      <c r="F107" s="151" t="s">
        <v>144</v>
      </c>
      <c r="G107" s="151" t="s">
        <v>118</v>
      </c>
      <c r="H107" s="151" t="s">
        <v>117</v>
      </c>
      <c r="I107" s="152" t="s">
        <v>142</v>
      </c>
      <c r="J107" s="98" t="s">
        <v>298</v>
      </c>
      <c r="K107" s="109"/>
      <c r="L107" s="112"/>
      <c r="M107" s="80"/>
      <c r="N107" s="113"/>
      <c r="O107" s="179"/>
      <c r="P107" s="113"/>
      <c r="Q107" s="82"/>
    </row>
    <row r="108" spans="1:17" ht="13.5" customHeight="1">
      <c r="A108" s="139">
        <f t="shared" si="2"/>
        <v>91</v>
      </c>
      <c r="B108" s="150"/>
      <c r="C108" s="151"/>
      <c r="D108" s="151"/>
      <c r="E108" s="151"/>
      <c r="F108" s="151"/>
      <c r="G108" s="151"/>
      <c r="H108" s="151"/>
      <c r="I108" s="152"/>
      <c r="J108" s="98" t="s">
        <v>316</v>
      </c>
      <c r="K108" s="109"/>
      <c r="L108" s="112">
        <v>100</v>
      </c>
      <c r="M108" s="80"/>
      <c r="N108" s="113">
        <v>100</v>
      </c>
      <c r="O108" s="179"/>
      <c r="P108" s="113">
        <v>100</v>
      </c>
      <c r="Q108" s="82"/>
    </row>
    <row r="109" spans="1:17" ht="13.5" customHeight="1">
      <c r="A109" s="139">
        <f t="shared" si="2"/>
        <v>92</v>
      </c>
      <c r="B109" s="150"/>
      <c r="C109" s="151"/>
      <c r="D109" s="151"/>
      <c r="E109" s="151"/>
      <c r="F109" s="151"/>
      <c r="G109" s="151"/>
      <c r="H109" s="151"/>
      <c r="I109" s="152"/>
      <c r="J109" s="98"/>
      <c r="K109" s="109"/>
      <c r="L109" s="112"/>
      <c r="M109" s="80"/>
      <c r="N109" s="113"/>
      <c r="O109" s="179"/>
      <c r="P109" s="113"/>
      <c r="Q109" s="82"/>
    </row>
    <row r="110" spans="1:17" ht="13.5" customHeight="1">
      <c r="A110" s="139">
        <f t="shared" si="2"/>
        <v>93</v>
      </c>
      <c r="B110" s="150" t="s">
        <v>120</v>
      </c>
      <c r="C110" s="151" t="s">
        <v>116</v>
      </c>
      <c r="D110" s="151" t="s">
        <v>162</v>
      </c>
      <c r="E110" s="151" t="s">
        <v>135</v>
      </c>
      <c r="F110" s="151" t="s">
        <v>114</v>
      </c>
      <c r="G110" s="151" t="s">
        <v>118</v>
      </c>
      <c r="H110" s="151" t="s">
        <v>117</v>
      </c>
      <c r="I110" s="152" t="s">
        <v>142</v>
      </c>
      <c r="J110" s="98" t="s">
        <v>63</v>
      </c>
      <c r="K110" s="109">
        <v>500</v>
      </c>
      <c r="L110" s="112">
        <v>400</v>
      </c>
      <c r="M110" s="80"/>
      <c r="N110" s="113">
        <v>400</v>
      </c>
      <c r="O110" s="179">
        <v>50</v>
      </c>
      <c r="P110" s="100">
        <f>SUM(N110+O110)</f>
        <v>450</v>
      </c>
      <c r="Q110" s="82"/>
    </row>
    <row r="111" spans="1:17" ht="13.5" customHeight="1">
      <c r="A111" s="139">
        <f t="shared" si="2"/>
        <v>94</v>
      </c>
      <c r="B111" s="150" t="s">
        <v>138</v>
      </c>
      <c r="C111" s="151" t="s">
        <v>116</v>
      </c>
      <c r="D111" s="151" t="s">
        <v>162</v>
      </c>
      <c r="E111" s="151" t="s">
        <v>163</v>
      </c>
      <c r="F111" s="151" t="s">
        <v>114</v>
      </c>
      <c r="G111" s="151" t="s">
        <v>118</v>
      </c>
      <c r="H111" s="151" t="s">
        <v>117</v>
      </c>
      <c r="I111" s="152" t="s">
        <v>142</v>
      </c>
      <c r="J111" s="98" t="s">
        <v>317</v>
      </c>
      <c r="K111" s="109"/>
      <c r="L111" s="112"/>
      <c r="M111" s="80"/>
      <c r="N111" s="113"/>
      <c r="O111" s="179"/>
      <c r="P111" s="113"/>
      <c r="Q111" s="82"/>
    </row>
    <row r="112" spans="1:17" ht="13.5" customHeight="1">
      <c r="A112" s="139">
        <f t="shared" si="2"/>
        <v>95</v>
      </c>
      <c r="B112" s="150" t="s">
        <v>114</v>
      </c>
      <c r="C112" s="151" t="s">
        <v>116</v>
      </c>
      <c r="D112" s="151" t="s">
        <v>162</v>
      </c>
      <c r="E112" s="151" t="s">
        <v>164</v>
      </c>
      <c r="F112" s="151" t="s">
        <v>126</v>
      </c>
      <c r="G112" s="151" t="s">
        <v>136</v>
      </c>
      <c r="H112" s="151" t="s">
        <v>117</v>
      </c>
      <c r="I112" s="152" t="s">
        <v>142</v>
      </c>
      <c r="J112" s="98" t="s">
        <v>64</v>
      </c>
      <c r="K112" s="109"/>
      <c r="L112" s="112">
        <v>4000</v>
      </c>
      <c r="M112" s="80"/>
      <c r="N112" s="113">
        <v>4000</v>
      </c>
      <c r="O112" s="179"/>
      <c r="P112" s="113">
        <v>4000</v>
      </c>
      <c r="Q112" s="82"/>
    </row>
    <row r="113" spans="1:17" ht="13.5" customHeight="1">
      <c r="A113" s="139">
        <f t="shared" si="2"/>
        <v>96</v>
      </c>
      <c r="B113" s="150" t="s">
        <v>114</v>
      </c>
      <c r="C113" s="151" t="s">
        <v>116</v>
      </c>
      <c r="D113" s="151" t="s">
        <v>165</v>
      </c>
      <c r="E113" s="151" t="s">
        <v>115</v>
      </c>
      <c r="F113" s="151" t="s">
        <v>114</v>
      </c>
      <c r="G113" s="151" t="s">
        <v>115</v>
      </c>
      <c r="H113" s="151" t="s">
        <v>117</v>
      </c>
      <c r="I113" s="152" t="s">
        <v>114</v>
      </c>
      <c r="J113" s="101" t="s">
        <v>65</v>
      </c>
      <c r="K113" s="109" t="e">
        <f>#REF!+#REF!+K114</f>
        <v>#REF!</v>
      </c>
      <c r="L113" s="96">
        <f>SUM(L114:L114)</f>
        <v>16000</v>
      </c>
      <c r="M113" s="80"/>
      <c r="N113" s="97">
        <f>SUM(N114:N114)</f>
        <v>16000</v>
      </c>
      <c r="O113" s="179"/>
      <c r="P113" s="97">
        <f>SUM(P114:P114)</f>
        <v>16000</v>
      </c>
      <c r="Q113" s="82"/>
    </row>
    <row r="114" spans="1:17" ht="13.5" customHeight="1" thickBot="1">
      <c r="A114" s="169">
        <f t="shared" si="2"/>
        <v>97</v>
      </c>
      <c r="B114" s="150" t="s">
        <v>114</v>
      </c>
      <c r="C114" s="151" t="s">
        <v>116</v>
      </c>
      <c r="D114" s="151" t="s">
        <v>165</v>
      </c>
      <c r="E114" s="151" t="s">
        <v>134</v>
      </c>
      <c r="F114" s="151" t="s">
        <v>126</v>
      </c>
      <c r="G114" s="151" t="s">
        <v>136</v>
      </c>
      <c r="H114" s="151" t="s">
        <v>117</v>
      </c>
      <c r="I114" s="152" t="s">
        <v>166</v>
      </c>
      <c r="J114" s="98" t="s">
        <v>96</v>
      </c>
      <c r="K114" s="109">
        <v>4000</v>
      </c>
      <c r="L114" s="112">
        <v>16000</v>
      </c>
      <c r="M114" s="168"/>
      <c r="N114" s="100">
        <f>SUM(L114:M114)</f>
        <v>16000</v>
      </c>
      <c r="O114" s="179"/>
      <c r="P114" s="100">
        <v>16000</v>
      </c>
      <c r="Q114" s="82"/>
    </row>
    <row r="115" spans="1:17" ht="13.5" customHeight="1" thickBot="1">
      <c r="A115" s="169">
        <f t="shared" si="2"/>
        <v>98</v>
      </c>
      <c r="B115" s="144"/>
      <c r="C115" s="145"/>
      <c r="D115" s="145"/>
      <c r="E115" s="145"/>
      <c r="F115" s="145"/>
      <c r="G115" s="145"/>
      <c r="H115" s="145"/>
      <c r="I115" s="146"/>
      <c r="J115" s="141" t="s">
        <v>66</v>
      </c>
      <c r="K115" s="109"/>
      <c r="L115" s="115" t="e">
        <f>SUM(L19+L32+L34+L38+L42+L51+L61+L74+L77+L93+L98+L101+L113)</f>
        <v>#REF!</v>
      </c>
      <c r="M115" s="90"/>
      <c r="N115" s="124">
        <f>SUM(N19+N32+N34+N38+N42+N51+N61+N74+N77+N93+N98+N101+N113)</f>
        <v>579688.085</v>
      </c>
      <c r="O115" s="179"/>
      <c r="P115" s="124">
        <f>SUM(P19+P32+P34+P38+P42+P51+P61+P74+P77+P93+P98+P101+P113)</f>
        <v>579688.085</v>
      </c>
      <c r="Q115" s="82"/>
    </row>
    <row r="116" spans="1:17" ht="13.5" customHeight="1">
      <c r="A116" s="169">
        <f t="shared" si="2"/>
        <v>99</v>
      </c>
      <c r="B116" s="147"/>
      <c r="C116" s="148"/>
      <c r="D116" s="148"/>
      <c r="E116" s="148"/>
      <c r="F116" s="148"/>
      <c r="G116" s="148"/>
      <c r="H116" s="148"/>
      <c r="I116" s="149"/>
      <c r="J116" s="116" t="s">
        <v>67</v>
      </c>
      <c r="K116" s="109"/>
      <c r="L116" s="117"/>
      <c r="M116" s="80"/>
      <c r="N116" s="117"/>
      <c r="O116" s="179"/>
      <c r="P116" s="117"/>
      <c r="Q116" s="82"/>
    </row>
    <row r="117" spans="1:17" ht="13.5" customHeight="1">
      <c r="A117" s="169">
        <f t="shared" si="2"/>
        <v>100</v>
      </c>
      <c r="B117" s="150"/>
      <c r="C117" s="151"/>
      <c r="D117" s="151"/>
      <c r="E117" s="151"/>
      <c r="F117" s="151"/>
      <c r="G117" s="151"/>
      <c r="H117" s="151"/>
      <c r="I117" s="152"/>
      <c r="J117" s="114" t="s">
        <v>68</v>
      </c>
      <c r="K117" s="109"/>
      <c r="L117" s="113"/>
      <c r="M117" s="80"/>
      <c r="N117" s="113"/>
      <c r="O117" s="179"/>
      <c r="P117" s="113"/>
      <c r="Q117" s="82"/>
    </row>
    <row r="118" spans="1:17" ht="13.5" customHeight="1">
      <c r="A118" s="169">
        <f t="shared" si="2"/>
        <v>101</v>
      </c>
      <c r="B118" s="150" t="s">
        <v>147</v>
      </c>
      <c r="C118" s="151" t="s">
        <v>116</v>
      </c>
      <c r="D118" s="151" t="s">
        <v>146</v>
      </c>
      <c r="E118" s="151" t="s">
        <v>127</v>
      </c>
      <c r="F118" s="151" t="s">
        <v>126</v>
      </c>
      <c r="G118" s="151" t="s">
        <v>136</v>
      </c>
      <c r="H118" s="172" t="s">
        <v>322</v>
      </c>
      <c r="I118" s="152" t="s">
        <v>153</v>
      </c>
      <c r="J118" s="98" t="s">
        <v>350</v>
      </c>
      <c r="K118" s="109"/>
      <c r="L118" s="97">
        <v>40473</v>
      </c>
      <c r="M118" s="80"/>
      <c r="N118" s="97"/>
      <c r="O118" s="179"/>
      <c r="P118" s="97"/>
      <c r="Q118" s="82"/>
    </row>
    <row r="119" spans="1:17" ht="13.5" customHeight="1">
      <c r="A119" s="169"/>
      <c r="B119" s="150"/>
      <c r="C119" s="151"/>
      <c r="D119" s="151"/>
      <c r="E119" s="151"/>
      <c r="F119" s="151"/>
      <c r="G119" s="151"/>
      <c r="H119" s="172"/>
      <c r="I119" s="152"/>
      <c r="J119" s="98" t="s">
        <v>351</v>
      </c>
      <c r="K119" s="109"/>
      <c r="L119" s="97"/>
      <c r="M119" s="80"/>
      <c r="N119" s="97">
        <v>40473</v>
      </c>
      <c r="O119" s="179"/>
      <c r="P119" s="97">
        <v>40473</v>
      </c>
      <c r="Q119" s="82"/>
    </row>
    <row r="120" spans="1:17" ht="13.5" customHeight="1">
      <c r="A120" s="169">
        <f>A118+1</f>
        <v>102</v>
      </c>
      <c r="B120" s="150"/>
      <c r="C120" s="151"/>
      <c r="D120" s="151"/>
      <c r="E120" s="151"/>
      <c r="F120" s="151"/>
      <c r="G120" s="151"/>
      <c r="H120" s="151"/>
      <c r="I120" s="152"/>
      <c r="J120" s="114"/>
      <c r="K120" s="109"/>
      <c r="L120" s="111"/>
      <c r="M120" s="80"/>
      <c r="N120" s="111"/>
      <c r="O120" s="179"/>
      <c r="P120" s="111"/>
      <c r="Q120" s="82"/>
    </row>
    <row r="121" spans="1:17" ht="13.5" customHeight="1">
      <c r="A121" s="169">
        <f t="shared" si="2"/>
        <v>103</v>
      </c>
      <c r="B121" s="150" t="s">
        <v>114</v>
      </c>
      <c r="C121" s="151" t="s">
        <v>167</v>
      </c>
      <c r="D121" s="151" t="s">
        <v>115</v>
      </c>
      <c r="E121" s="151" t="s">
        <v>115</v>
      </c>
      <c r="F121" s="151" t="s">
        <v>114</v>
      </c>
      <c r="G121" s="151" t="s">
        <v>115</v>
      </c>
      <c r="H121" s="151" t="s">
        <v>117</v>
      </c>
      <c r="I121" s="152" t="s">
        <v>114</v>
      </c>
      <c r="J121" s="101" t="s">
        <v>69</v>
      </c>
      <c r="K121" s="109">
        <f>SUM(K123:K129)</f>
        <v>790920</v>
      </c>
      <c r="L121" s="118">
        <f>SUM(L122+L125+L182)</f>
        <v>1671683.204</v>
      </c>
      <c r="M121" s="80"/>
      <c r="N121" s="191">
        <f>SUM(N122+N125+N181+N182)</f>
        <v>1826122.5185399998</v>
      </c>
      <c r="O121" s="179"/>
      <c r="P121" s="191">
        <f>SUM(P122+P125+P181+P182)</f>
        <v>1804050.8735399998</v>
      </c>
      <c r="Q121" s="82"/>
    </row>
    <row r="122" spans="1:17" ht="13.5" customHeight="1">
      <c r="A122" s="169">
        <f t="shared" si="2"/>
        <v>104</v>
      </c>
      <c r="B122" s="150" t="s">
        <v>147</v>
      </c>
      <c r="C122" s="151" t="s">
        <v>167</v>
      </c>
      <c r="D122" s="151" t="s">
        <v>122</v>
      </c>
      <c r="E122" s="151" t="s">
        <v>118</v>
      </c>
      <c r="F122" s="151" t="s">
        <v>114</v>
      </c>
      <c r="G122" s="151" t="s">
        <v>115</v>
      </c>
      <c r="H122" s="151" t="s">
        <v>117</v>
      </c>
      <c r="I122" s="152" t="s">
        <v>168</v>
      </c>
      <c r="J122" s="102" t="s">
        <v>301</v>
      </c>
      <c r="K122" s="109"/>
      <c r="L122" s="104">
        <f>SUM(L123:L124)</f>
        <v>829695.2</v>
      </c>
      <c r="M122" s="80"/>
      <c r="N122" s="104">
        <f>SUM(N123:N124)</f>
        <v>829695.2</v>
      </c>
      <c r="O122" s="179"/>
      <c r="P122" s="104">
        <f>SUM(P123:P124)</f>
        <v>829695.2</v>
      </c>
      <c r="Q122" s="82"/>
    </row>
    <row r="123" spans="1:17" ht="13.5" customHeight="1">
      <c r="A123" s="169">
        <f t="shared" si="2"/>
        <v>105</v>
      </c>
      <c r="B123" s="150" t="s">
        <v>147</v>
      </c>
      <c r="C123" s="151" t="s">
        <v>167</v>
      </c>
      <c r="D123" s="151" t="s">
        <v>122</v>
      </c>
      <c r="E123" s="151" t="s">
        <v>118</v>
      </c>
      <c r="F123" s="151" t="s">
        <v>123</v>
      </c>
      <c r="G123" s="151" t="s">
        <v>136</v>
      </c>
      <c r="H123" s="151" t="s">
        <v>117</v>
      </c>
      <c r="I123" s="152" t="s">
        <v>168</v>
      </c>
      <c r="J123" s="98" t="s">
        <v>302</v>
      </c>
      <c r="K123" s="109">
        <v>790920</v>
      </c>
      <c r="L123" s="118">
        <v>6798.2</v>
      </c>
      <c r="M123" s="80"/>
      <c r="N123" s="118">
        <v>6798.2</v>
      </c>
      <c r="O123" s="179"/>
      <c r="P123" s="118">
        <v>6798.2</v>
      </c>
      <c r="Q123" s="82"/>
    </row>
    <row r="124" spans="1:17" ht="13.5" customHeight="1">
      <c r="A124" s="169">
        <f t="shared" si="2"/>
        <v>106</v>
      </c>
      <c r="B124" s="150" t="s">
        <v>147</v>
      </c>
      <c r="C124" s="151" t="s">
        <v>167</v>
      </c>
      <c r="D124" s="151" t="s">
        <v>122</v>
      </c>
      <c r="E124" s="151" t="s">
        <v>118</v>
      </c>
      <c r="F124" s="151" t="s">
        <v>124</v>
      </c>
      <c r="G124" s="151" t="s">
        <v>136</v>
      </c>
      <c r="H124" s="151" t="s">
        <v>117</v>
      </c>
      <c r="I124" s="152" t="s">
        <v>168</v>
      </c>
      <c r="J124" s="98" t="s">
        <v>100</v>
      </c>
      <c r="K124" s="109"/>
      <c r="L124" s="113">
        <v>822897</v>
      </c>
      <c r="M124" s="80"/>
      <c r="N124" s="113">
        <v>822897</v>
      </c>
      <c r="O124" s="179"/>
      <c r="P124" s="113">
        <v>822897</v>
      </c>
      <c r="Q124" s="82"/>
    </row>
    <row r="125" spans="1:17" ht="13.5" customHeight="1">
      <c r="A125" s="169">
        <f t="shared" si="2"/>
        <v>107</v>
      </c>
      <c r="B125" s="150" t="s">
        <v>147</v>
      </c>
      <c r="C125" s="151" t="s">
        <v>167</v>
      </c>
      <c r="D125" s="151" t="s">
        <v>122</v>
      </c>
      <c r="E125" s="151" t="s">
        <v>122</v>
      </c>
      <c r="F125" s="151" t="s">
        <v>114</v>
      </c>
      <c r="G125" s="151" t="s">
        <v>115</v>
      </c>
      <c r="H125" s="151" t="s">
        <v>117</v>
      </c>
      <c r="I125" s="152" t="s">
        <v>168</v>
      </c>
      <c r="J125" s="102" t="s">
        <v>303</v>
      </c>
      <c r="K125" s="109"/>
      <c r="L125" s="97">
        <f>SUM(L126:L148)</f>
        <v>833690.0040000001</v>
      </c>
      <c r="M125" s="80"/>
      <c r="N125" s="166">
        <f>SUM(N126:N148)</f>
        <v>990258.3185399999</v>
      </c>
      <c r="O125" s="179"/>
      <c r="P125" s="193">
        <f>SUM(P126:P148)</f>
        <v>968186.6735399999</v>
      </c>
      <c r="Q125" s="82"/>
    </row>
    <row r="126" spans="1:17" ht="13.5" customHeight="1">
      <c r="A126" s="169">
        <f t="shared" si="2"/>
        <v>108</v>
      </c>
      <c r="B126" s="150" t="s">
        <v>147</v>
      </c>
      <c r="C126" s="151" t="s">
        <v>167</v>
      </c>
      <c r="D126" s="151" t="s">
        <v>122</v>
      </c>
      <c r="E126" s="151" t="s">
        <v>122</v>
      </c>
      <c r="F126" s="151" t="s">
        <v>130</v>
      </c>
      <c r="G126" s="151" t="s">
        <v>136</v>
      </c>
      <c r="H126" s="151" t="s">
        <v>195</v>
      </c>
      <c r="I126" s="152" t="s">
        <v>168</v>
      </c>
      <c r="J126" s="98" t="s">
        <v>304</v>
      </c>
      <c r="K126" s="109"/>
      <c r="L126" s="104">
        <v>41004.3</v>
      </c>
      <c r="M126" s="80"/>
      <c r="N126" s="104">
        <v>41004.3</v>
      </c>
      <c r="O126" s="179"/>
      <c r="P126" s="104">
        <v>41004.3</v>
      </c>
      <c r="Q126" s="82"/>
    </row>
    <row r="127" spans="1:17" ht="13.5" customHeight="1">
      <c r="A127" s="169">
        <f t="shared" si="2"/>
        <v>109</v>
      </c>
      <c r="B127" s="150" t="s">
        <v>147</v>
      </c>
      <c r="C127" s="151" t="s">
        <v>167</v>
      </c>
      <c r="D127" s="151" t="s">
        <v>122</v>
      </c>
      <c r="E127" s="151" t="s">
        <v>122</v>
      </c>
      <c r="F127" s="151" t="s">
        <v>276</v>
      </c>
      <c r="G127" s="151" t="s">
        <v>136</v>
      </c>
      <c r="H127" s="151" t="s">
        <v>117</v>
      </c>
      <c r="I127" s="152" t="s">
        <v>168</v>
      </c>
      <c r="J127" s="98" t="s">
        <v>342</v>
      </c>
      <c r="K127" s="109"/>
      <c r="L127" s="97"/>
      <c r="M127" s="168"/>
      <c r="N127" s="120"/>
      <c r="O127" s="179"/>
      <c r="P127" s="120"/>
      <c r="Q127" s="82"/>
    </row>
    <row r="128" spans="1:17" ht="13.5" customHeight="1">
      <c r="A128" s="169">
        <f t="shared" si="2"/>
        <v>110</v>
      </c>
      <c r="B128" s="150"/>
      <c r="C128" s="151"/>
      <c r="D128" s="151"/>
      <c r="E128" s="151"/>
      <c r="F128" s="151"/>
      <c r="G128" s="151"/>
      <c r="H128" s="151"/>
      <c r="I128" s="152"/>
      <c r="J128" s="98" t="s">
        <v>274</v>
      </c>
      <c r="K128" s="109"/>
      <c r="L128" s="97"/>
      <c r="M128" s="163">
        <v>141.9</v>
      </c>
      <c r="N128" s="118">
        <f>SUM(L128:M128)</f>
        <v>141.9</v>
      </c>
      <c r="O128" s="179"/>
      <c r="P128" s="118">
        <v>141.9</v>
      </c>
      <c r="Q128" s="82"/>
    </row>
    <row r="129" spans="1:17" ht="13.5" customHeight="1">
      <c r="A129" s="169">
        <f t="shared" si="2"/>
        <v>111</v>
      </c>
      <c r="B129" s="150" t="s">
        <v>147</v>
      </c>
      <c r="C129" s="151" t="s">
        <v>167</v>
      </c>
      <c r="D129" s="151" t="s">
        <v>122</v>
      </c>
      <c r="E129" s="151" t="s">
        <v>122</v>
      </c>
      <c r="F129" s="151" t="s">
        <v>131</v>
      </c>
      <c r="G129" s="151" t="s">
        <v>136</v>
      </c>
      <c r="H129" s="151" t="s">
        <v>117</v>
      </c>
      <c r="I129" s="152" t="s">
        <v>168</v>
      </c>
      <c r="J129" s="98" t="s">
        <v>215</v>
      </c>
      <c r="K129" s="109"/>
      <c r="L129" s="97">
        <v>445634</v>
      </c>
      <c r="M129" s="80"/>
      <c r="N129" s="97">
        <v>445634</v>
      </c>
      <c r="O129" s="179"/>
      <c r="P129" s="97">
        <v>445634</v>
      </c>
      <c r="Q129" s="82"/>
    </row>
    <row r="130" spans="1:17" ht="13.5" customHeight="1">
      <c r="A130" s="169">
        <f t="shared" si="2"/>
        <v>112</v>
      </c>
      <c r="B130" s="150" t="s">
        <v>147</v>
      </c>
      <c r="C130" s="151" t="s">
        <v>167</v>
      </c>
      <c r="D130" s="151" t="s">
        <v>122</v>
      </c>
      <c r="E130" s="151" t="s">
        <v>122</v>
      </c>
      <c r="F130" s="151" t="s">
        <v>166</v>
      </c>
      <c r="G130" s="151" t="s">
        <v>136</v>
      </c>
      <c r="H130" s="151" t="s">
        <v>117</v>
      </c>
      <c r="I130" s="152" t="s">
        <v>168</v>
      </c>
      <c r="J130" s="98" t="s">
        <v>193</v>
      </c>
      <c r="K130" s="109"/>
      <c r="L130" s="118"/>
      <c r="M130" s="80"/>
      <c r="N130" s="118"/>
      <c r="O130" s="179"/>
      <c r="P130" s="118"/>
      <c r="Q130" s="82"/>
    </row>
    <row r="131" spans="1:17" ht="13.5" customHeight="1">
      <c r="A131" s="169">
        <f t="shared" si="2"/>
        <v>113</v>
      </c>
      <c r="B131" s="150"/>
      <c r="C131" s="151"/>
      <c r="D131" s="151"/>
      <c r="E131" s="151"/>
      <c r="F131" s="151"/>
      <c r="G131" s="151"/>
      <c r="H131" s="151"/>
      <c r="I131" s="152"/>
      <c r="J131" s="98" t="s">
        <v>201</v>
      </c>
      <c r="K131" s="109"/>
      <c r="L131" s="118">
        <v>15.7</v>
      </c>
      <c r="M131" s="80"/>
      <c r="N131" s="118">
        <v>15.7</v>
      </c>
      <c r="O131" s="179"/>
      <c r="P131" s="118">
        <v>15.7</v>
      </c>
      <c r="Q131" s="82"/>
    </row>
    <row r="132" spans="1:17" ht="13.5" customHeight="1">
      <c r="A132" s="169">
        <f t="shared" si="2"/>
        <v>114</v>
      </c>
      <c r="B132" s="150" t="s">
        <v>147</v>
      </c>
      <c r="C132" s="151" t="s">
        <v>167</v>
      </c>
      <c r="D132" s="151" t="s">
        <v>122</v>
      </c>
      <c r="E132" s="151" t="s">
        <v>122</v>
      </c>
      <c r="F132" s="151" t="s">
        <v>225</v>
      </c>
      <c r="G132" s="151" t="s">
        <v>136</v>
      </c>
      <c r="H132" s="151" t="s">
        <v>117</v>
      </c>
      <c r="I132" s="152" t="s">
        <v>168</v>
      </c>
      <c r="J132" s="98" t="s">
        <v>226</v>
      </c>
      <c r="K132" s="109"/>
      <c r="L132" s="118">
        <v>13724.7</v>
      </c>
      <c r="M132" s="168">
        <v>8000</v>
      </c>
      <c r="N132" s="120">
        <v>24750</v>
      </c>
      <c r="O132" s="175"/>
      <c r="P132" s="120">
        <f>N132+O132</f>
        <v>24750</v>
      </c>
      <c r="Q132" s="82"/>
    </row>
    <row r="133" spans="1:17" ht="13.5" customHeight="1">
      <c r="A133" s="169">
        <f t="shared" si="2"/>
        <v>115</v>
      </c>
      <c r="B133" s="150" t="s">
        <v>147</v>
      </c>
      <c r="C133" s="151" t="s">
        <v>167</v>
      </c>
      <c r="D133" s="151" t="s">
        <v>122</v>
      </c>
      <c r="E133" s="151" t="s">
        <v>122</v>
      </c>
      <c r="F133" s="151" t="s">
        <v>227</v>
      </c>
      <c r="G133" s="151" t="s">
        <v>136</v>
      </c>
      <c r="H133" s="151" t="s">
        <v>117</v>
      </c>
      <c r="I133" s="152" t="s">
        <v>168</v>
      </c>
      <c r="J133" s="98" t="s">
        <v>228</v>
      </c>
      <c r="K133" s="109"/>
      <c r="L133" s="118"/>
      <c r="M133" s="80"/>
      <c r="N133" s="118"/>
      <c r="O133" s="179"/>
      <c r="P133" s="118"/>
      <c r="Q133" s="82"/>
    </row>
    <row r="134" spans="1:17" ht="13.5" customHeight="1">
      <c r="A134" s="169">
        <f t="shared" si="2"/>
        <v>116</v>
      </c>
      <c r="B134" s="150"/>
      <c r="C134" s="151"/>
      <c r="D134" s="151"/>
      <c r="E134" s="151"/>
      <c r="F134" s="151"/>
      <c r="G134" s="151"/>
      <c r="H134" s="151"/>
      <c r="I134" s="152"/>
      <c r="J134" s="98" t="s">
        <v>246</v>
      </c>
      <c r="K134" s="109"/>
      <c r="L134" s="118">
        <v>18749.7</v>
      </c>
      <c r="M134" s="80"/>
      <c r="N134" s="118">
        <v>18749.7</v>
      </c>
      <c r="O134" s="179"/>
      <c r="P134" s="118">
        <v>18749.7</v>
      </c>
      <c r="Q134" s="82"/>
    </row>
    <row r="135" spans="1:17" ht="13.5" customHeight="1">
      <c r="A135" s="169">
        <f t="shared" si="2"/>
        <v>117</v>
      </c>
      <c r="B135" s="150" t="s">
        <v>147</v>
      </c>
      <c r="C135" s="151" t="s">
        <v>167</v>
      </c>
      <c r="D135" s="151" t="s">
        <v>122</v>
      </c>
      <c r="E135" s="151" t="s">
        <v>122</v>
      </c>
      <c r="F135" s="151" t="s">
        <v>229</v>
      </c>
      <c r="G135" s="151" t="s">
        <v>136</v>
      </c>
      <c r="H135" s="151" t="s">
        <v>117</v>
      </c>
      <c r="I135" s="152" t="s">
        <v>168</v>
      </c>
      <c r="J135" s="98" t="s">
        <v>230</v>
      </c>
      <c r="K135" s="109"/>
      <c r="L135" s="118"/>
      <c r="M135" s="80"/>
      <c r="N135" s="118"/>
      <c r="O135" s="179"/>
      <c r="P135" s="118"/>
      <c r="Q135" s="82"/>
    </row>
    <row r="136" spans="1:17" ht="13.5" customHeight="1">
      <c r="A136" s="169">
        <f t="shared" si="2"/>
        <v>118</v>
      </c>
      <c r="B136" s="150"/>
      <c r="C136" s="151"/>
      <c r="D136" s="151"/>
      <c r="E136" s="151"/>
      <c r="F136" s="151"/>
      <c r="G136" s="151"/>
      <c r="H136" s="151"/>
      <c r="I136" s="152"/>
      <c r="J136" s="98" t="s">
        <v>232</v>
      </c>
      <c r="K136" s="109"/>
      <c r="L136" s="118">
        <v>82.9</v>
      </c>
      <c r="M136" s="80"/>
      <c r="N136" s="118">
        <v>82.9</v>
      </c>
      <c r="O136" s="179"/>
      <c r="P136" s="118">
        <v>82.9</v>
      </c>
      <c r="Q136" s="82"/>
    </row>
    <row r="137" spans="1:17" ht="13.5" customHeight="1">
      <c r="A137" s="169">
        <f t="shared" si="2"/>
        <v>119</v>
      </c>
      <c r="B137" s="150" t="s">
        <v>147</v>
      </c>
      <c r="C137" s="151" t="s">
        <v>167</v>
      </c>
      <c r="D137" s="151" t="s">
        <v>122</v>
      </c>
      <c r="E137" s="151" t="s">
        <v>122</v>
      </c>
      <c r="F137" s="151" t="s">
        <v>231</v>
      </c>
      <c r="G137" s="151" t="s">
        <v>136</v>
      </c>
      <c r="H137" s="151" t="s">
        <v>117</v>
      </c>
      <c r="I137" s="152" t="s">
        <v>168</v>
      </c>
      <c r="J137" s="180" t="s">
        <v>334</v>
      </c>
      <c r="K137" s="109"/>
      <c r="L137" s="118"/>
      <c r="M137" s="80"/>
      <c r="N137" s="118"/>
      <c r="O137" s="179"/>
      <c r="P137" s="118"/>
      <c r="Q137" s="82"/>
    </row>
    <row r="138" spans="1:17" ht="13.5" customHeight="1">
      <c r="A138" s="169">
        <f t="shared" si="2"/>
        <v>120</v>
      </c>
      <c r="B138" s="150"/>
      <c r="C138" s="151"/>
      <c r="D138" s="151"/>
      <c r="E138" s="151"/>
      <c r="F138" s="151"/>
      <c r="G138" s="151"/>
      <c r="H138" s="151"/>
      <c r="I138" s="152"/>
      <c r="J138" s="180" t="s">
        <v>352</v>
      </c>
      <c r="K138" s="109"/>
      <c r="L138" s="118"/>
      <c r="M138" s="80"/>
      <c r="N138" s="118"/>
      <c r="O138" s="179"/>
      <c r="P138" s="118"/>
      <c r="Q138" s="82"/>
    </row>
    <row r="139" spans="1:17" ht="13.5" customHeight="1">
      <c r="A139" s="169">
        <f t="shared" si="2"/>
        <v>121</v>
      </c>
      <c r="B139" s="150"/>
      <c r="C139" s="151"/>
      <c r="D139" s="151"/>
      <c r="E139" s="151"/>
      <c r="F139" s="151"/>
      <c r="G139" s="151"/>
      <c r="H139" s="151"/>
      <c r="I139" s="152"/>
      <c r="J139" s="180" t="s">
        <v>335</v>
      </c>
      <c r="K139" s="109"/>
      <c r="L139" s="118"/>
      <c r="M139" s="80"/>
      <c r="N139" s="118">
        <v>315</v>
      </c>
      <c r="O139" s="179"/>
      <c r="P139" s="118">
        <v>315</v>
      </c>
      <c r="Q139" s="82"/>
    </row>
    <row r="140" spans="1:17" ht="13.5" customHeight="1">
      <c r="A140" s="169">
        <f t="shared" si="2"/>
        <v>122</v>
      </c>
      <c r="B140" s="171" t="s">
        <v>147</v>
      </c>
      <c r="C140" s="172" t="s">
        <v>167</v>
      </c>
      <c r="D140" s="172" t="s">
        <v>122</v>
      </c>
      <c r="E140" s="172" t="s">
        <v>122</v>
      </c>
      <c r="F140" s="172" t="s">
        <v>323</v>
      </c>
      <c r="G140" s="172" t="s">
        <v>136</v>
      </c>
      <c r="H140" s="172" t="s">
        <v>117</v>
      </c>
      <c r="I140" s="173" t="s">
        <v>168</v>
      </c>
      <c r="J140" s="180" t="s">
        <v>331</v>
      </c>
      <c r="K140" s="109"/>
      <c r="L140" s="118"/>
      <c r="M140" s="80"/>
      <c r="N140" s="175"/>
      <c r="O140" s="179"/>
      <c r="P140" s="175"/>
      <c r="Q140" s="82"/>
    </row>
    <row r="141" spans="1:17" ht="13.5" customHeight="1">
      <c r="A141" s="169">
        <f t="shared" si="2"/>
        <v>123</v>
      </c>
      <c r="B141" s="171"/>
      <c r="C141" s="172"/>
      <c r="D141" s="172"/>
      <c r="E141" s="172"/>
      <c r="F141" s="172"/>
      <c r="G141" s="172"/>
      <c r="H141" s="172"/>
      <c r="I141" s="173"/>
      <c r="J141" s="180" t="s">
        <v>324</v>
      </c>
      <c r="K141" s="109"/>
      <c r="L141" s="118"/>
      <c r="M141" s="80"/>
      <c r="N141" s="189">
        <v>5730.9394</v>
      </c>
      <c r="O141" s="189">
        <v>647.155</v>
      </c>
      <c r="P141" s="189">
        <f>SUM(N141:O141)</f>
        <v>6378.0944</v>
      </c>
      <c r="Q141" s="82"/>
    </row>
    <row r="142" spans="1:17" ht="13.5" customHeight="1">
      <c r="A142" s="169">
        <f t="shared" si="2"/>
        <v>124</v>
      </c>
      <c r="B142" s="171" t="s">
        <v>147</v>
      </c>
      <c r="C142" s="172" t="s">
        <v>167</v>
      </c>
      <c r="D142" s="172" t="s">
        <v>122</v>
      </c>
      <c r="E142" s="172" t="s">
        <v>122</v>
      </c>
      <c r="F142" s="172" t="s">
        <v>336</v>
      </c>
      <c r="G142" s="172" t="s">
        <v>136</v>
      </c>
      <c r="H142" s="172" t="s">
        <v>117</v>
      </c>
      <c r="I142" s="173" t="s">
        <v>168</v>
      </c>
      <c r="J142" s="180" t="s">
        <v>337</v>
      </c>
      <c r="K142" s="109"/>
      <c r="L142" s="118"/>
      <c r="M142" s="80"/>
      <c r="N142" s="179">
        <v>640</v>
      </c>
      <c r="O142" s="179"/>
      <c r="P142" s="179">
        <v>640</v>
      </c>
      <c r="Q142" s="82"/>
    </row>
    <row r="143" spans="1:17" ht="13.5" customHeight="1">
      <c r="A143" s="169">
        <f t="shared" si="2"/>
        <v>125</v>
      </c>
      <c r="B143" s="171" t="s">
        <v>147</v>
      </c>
      <c r="C143" s="172" t="s">
        <v>167</v>
      </c>
      <c r="D143" s="172" t="s">
        <v>122</v>
      </c>
      <c r="E143" s="172" t="s">
        <v>122</v>
      </c>
      <c r="F143" s="172" t="s">
        <v>325</v>
      </c>
      <c r="G143" s="172" t="s">
        <v>136</v>
      </c>
      <c r="H143" s="172" t="s">
        <v>117</v>
      </c>
      <c r="I143" s="173" t="s">
        <v>168</v>
      </c>
      <c r="J143" s="180" t="s">
        <v>332</v>
      </c>
      <c r="K143" s="177"/>
      <c r="L143" s="174"/>
      <c r="M143" s="178"/>
      <c r="N143" s="179"/>
      <c r="O143" s="179"/>
      <c r="P143" s="179"/>
      <c r="Q143" s="82"/>
    </row>
    <row r="144" spans="1:17" ht="13.5" customHeight="1">
      <c r="A144" s="169">
        <f t="shared" si="2"/>
        <v>126</v>
      </c>
      <c r="B144" s="171"/>
      <c r="C144" s="172"/>
      <c r="D144" s="172"/>
      <c r="E144" s="172"/>
      <c r="F144" s="172"/>
      <c r="G144" s="172"/>
      <c r="H144" s="172"/>
      <c r="I144" s="173"/>
      <c r="J144" s="180" t="s">
        <v>326</v>
      </c>
      <c r="K144" s="177"/>
      <c r="L144" s="174"/>
      <c r="M144" s="178"/>
      <c r="N144" s="175">
        <v>123325.7</v>
      </c>
      <c r="O144" s="175">
        <v>-22718.8</v>
      </c>
      <c r="P144" s="176">
        <f>SUM(N144:O144)</f>
        <v>100606.9</v>
      </c>
      <c r="Q144" s="82"/>
    </row>
    <row r="145" spans="1:17" ht="13.5" customHeight="1">
      <c r="A145" s="169">
        <f t="shared" si="2"/>
        <v>127</v>
      </c>
      <c r="B145" s="171" t="s">
        <v>147</v>
      </c>
      <c r="C145" s="172" t="s">
        <v>167</v>
      </c>
      <c r="D145" s="172" t="s">
        <v>122</v>
      </c>
      <c r="E145" s="172" t="s">
        <v>122</v>
      </c>
      <c r="F145" s="172" t="s">
        <v>327</v>
      </c>
      <c r="G145" s="172" t="s">
        <v>136</v>
      </c>
      <c r="H145" s="172" t="s">
        <v>117</v>
      </c>
      <c r="I145" s="173" t="s">
        <v>168</v>
      </c>
      <c r="J145" s="180" t="s">
        <v>333</v>
      </c>
      <c r="K145" s="177"/>
      <c r="L145" s="174"/>
      <c r="M145" s="178"/>
      <c r="N145" s="176"/>
      <c r="O145" s="179"/>
      <c r="P145" s="176"/>
      <c r="Q145" s="82"/>
    </row>
    <row r="146" spans="1:17" ht="13.5" customHeight="1">
      <c r="A146" s="169">
        <f t="shared" si="2"/>
        <v>128</v>
      </c>
      <c r="B146" s="171"/>
      <c r="C146" s="172"/>
      <c r="D146" s="172"/>
      <c r="E146" s="172"/>
      <c r="F146" s="172"/>
      <c r="G146" s="172"/>
      <c r="H146" s="172"/>
      <c r="I146" s="173"/>
      <c r="J146" s="180" t="s">
        <v>343</v>
      </c>
      <c r="K146" s="177"/>
      <c r="L146" s="174"/>
      <c r="M146" s="178"/>
      <c r="N146" s="176"/>
      <c r="O146" s="179"/>
      <c r="P146" s="176"/>
      <c r="Q146" s="82"/>
    </row>
    <row r="147" spans="1:17" ht="13.5" customHeight="1">
      <c r="A147" s="169">
        <f t="shared" si="2"/>
        <v>129</v>
      </c>
      <c r="B147" s="171"/>
      <c r="C147" s="172"/>
      <c r="D147" s="172"/>
      <c r="E147" s="172"/>
      <c r="F147" s="172"/>
      <c r="G147" s="172"/>
      <c r="H147" s="172"/>
      <c r="I147" s="173"/>
      <c r="J147" s="180" t="s">
        <v>344</v>
      </c>
      <c r="K147" s="177"/>
      <c r="L147" s="174"/>
      <c r="M147" s="178"/>
      <c r="N147" s="176"/>
      <c r="O147" s="179"/>
      <c r="P147" s="176"/>
      <c r="Q147" s="82"/>
    </row>
    <row r="148" spans="1:17" ht="13.5" customHeight="1">
      <c r="A148" s="169">
        <f t="shared" si="2"/>
        <v>130</v>
      </c>
      <c r="B148" s="150" t="s">
        <v>147</v>
      </c>
      <c r="C148" s="151" t="s">
        <v>167</v>
      </c>
      <c r="D148" s="151" t="s">
        <v>122</v>
      </c>
      <c r="E148" s="151" t="s">
        <v>122</v>
      </c>
      <c r="F148" s="151" t="s">
        <v>242</v>
      </c>
      <c r="G148" s="151" t="s">
        <v>136</v>
      </c>
      <c r="H148" s="151" t="s">
        <v>117</v>
      </c>
      <c r="I148" s="152" t="s">
        <v>168</v>
      </c>
      <c r="J148" s="98" t="s">
        <v>72</v>
      </c>
      <c r="K148" s="109"/>
      <c r="L148" s="118">
        <f>SUM(L149:L178)</f>
        <v>314478.704</v>
      </c>
      <c r="M148" s="80"/>
      <c r="N148" s="120">
        <f>SUM(N149:N178)</f>
        <v>329868.17913999996</v>
      </c>
      <c r="O148" s="176"/>
      <c r="P148" s="191">
        <f>SUM(P149:P178)</f>
        <v>329868.17913999996</v>
      </c>
      <c r="Q148" s="82"/>
    </row>
    <row r="149" spans="1:17" ht="13.5" customHeight="1">
      <c r="A149" s="169">
        <f t="shared" si="2"/>
        <v>131</v>
      </c>
      <c r="B149" s="150" t="s">
        <v>147</v>
      </c>
      <c r="C149" s="151" t="s">
        <v>167</v>
      </c>
      <c r="D149" s="151" t="s">
        <v>122</v>
      </c>
      <c r="E149" s="151" t="s">
        <v>122</v>
      </c>
      <c r="F149" s="151" t="s">
        <v>242</v>
      </c>
      <c r="G149" s="151" t="s">
        <v>136</v>
      </c>
      <c r="H149" s="151" t="s">
        <v>195</v>
      </c>
      <c r="I149" s="152" t="s">
        <v>168</v>
      </c>
      <c r="J149" s="98" t="s">
        <v>210</v>
      </c>
      <c r="K149" s="109"/>
      <c r="L149" s="118"/>
      <c r="M149" s="80"/>
      <c r="N149" s="118"/>
      <c r="O149" s="179"/>
      <c r="P149" s="118"/>
      <c r="Q149" s="82"/>
    </row>
    <row r="150" spans="1:17" ht="13.5" customHeight="1">
      <c r="A150" s="169">
        <f t="shared" si="2"/>
        <v>132</v>
      </c>
      <c r="B150" s="150"/>
      <c r="C150" s="151"/>
      <c r="D150" s="151"/>
      <c r="E150" s="151"/>
      <c r="F150" s="151"/>
      <c r="G150" s="151"/>
      <c r="H150" s="151"/>
      <c r="I150" s="152"/>
      <c r="J150" s="98" t="s">
        <v>305</v>
      </c>
      <c r="K150" s="109"/>
      <c r="L150" s="118">
        <v>15456.7</v>
      </c>
      <c r="M150" s="163">
        <v>3227.6</v>
      </c>
      <c r="N150" s="120">
        <v>18886.2</v>
      </c>
      <c r="O150" s="175"/>
      <c r="P150" s="120">
        <f>N150+O150</f>
        <v>18886.2</v>
      </c>
      <c r="Q150" s="82"/>
    </row>
    <row r="151" spans="1:17" ht="13.5" customHeight="1">
      <c r="A151" s="169">
        <f>A150+1</f>
        <v>133</v>
      </c>
      <c r="B151" s="150" t="s">
        <v>147</v>
      </c>
      <c r="C151" s="151" t="s">
        <v>167</v>
      </c>
      <c r="D151" s="151" t="s">
        <v>122</v>
      </c>
      <c r="E151" s="151" t="s">
        <v>122</v>
      </c>
      <c r="F151" s="151" t="s">
        <v>242</v>
      </c>
      <c r="G151" s="151" t="s">
        <v>136</v>
      </c>
      <c r="H151" s="151" t="s">
        <v>196</v>
      </c>
      <c r="I151" s="152" t="s">
        <v>168</v>
      </c>
      <c r="J151" s="98" t="s">
        <v>212</v>
      </c>
      <c r="K151" s="109"/>
      <c r="L151" s="111"/>
      <c r="M151" s="80"/>
      <c r="N151" s="111"/>
      <c r="O151" s="179"/>
      <c r="P151" s="111"/>
      <c r="Q151" s="82"/>
    </row>
    <row r="152" spans="1:17" ht="13.5" customHeight="1">
      <c r="A152" s="169">
        <f t="shared" si="2"/>
        <v>134</v>
      </c>
      <c r="B152" s="150"/>
      <c r="C152" s="151"/>
      <c r="D152" s="151"/>
      <c r="E152" s="151"/>
      <c r="F152" s="151"/>
      <c r="G152" s="151"/>
      <c r="H152" s="151"/>
      <c r="I152" s="152"/>
      <c r="J152" s="98" t="s">
        <v>213</v>
      </c>
      <c r="K152" s="109"/>
      <c r="L152" s="113">
        <v>183823</v>
      </c>
      <c r="M152" s="80"/>
      <c r="N152" s="118">
        <v>186896.7</v>
      </c>
      <c r="O152" s="175"/>
      <c r="P152" s="120">
        <f>N152+O152</f>
        <v>186896.7</v>
      </c>
      <c r="Q152" s="82"/>
    </row>
    <row r="153" spans="1:17" ht="13.5" customHeight="1">
      <c r="A153" s="169">
        <f t="shared" si="2"/>
        <v>135</v>
      </c>
      <c r="B153" s="150" t="s">
        <v>147</v>
      </c>
      <c r="C153" s="151" t="s">
        <v>167</v>
      </c>
      <c r="D153" s="151" t="s">
        <v>122</v>
      </c>
      <c r="E153" s="151" t="s">
        <v>122</v>
      </c>
      <c r="F153" s="151" t="s">
        <v>242</v>
      </c>
      <c r="G153" s="151" t="s">
        <v>136</v>
      </c>
      <c r="H153" s="151" t="s">
        <v>197</v>
      </c>
      <c r="I153" s="152" t="s">
        <v>168</v>
      </c>
      <c r="J153" s="98" t="s">
        <v>306</v>
      </c>
      <c r="K153" s="109"/>
      <c r="L153" s="118"/>
      <c r="M153" s="80"/>
      <c r="N153" s="118"/>
      <c r="O153" s="179"/>
      <c r="P153" s="118"/>
      <c r="Q153" s="82"/>
    </row>
    <row r="154" spans="1:17" ht="13.5" customHeight="1">
      <c r="A154" s="169">
        <f t="shared" si="2"/>
        <v>136</v>
      </c>
      <c r="B154" s="150"/>
      <c r="C154" s="151"/>
      <c r="D154" s="151"/>
      <c r="E154" s="151"/>
      <c r="F154" s="151"/>
      <c r="G154" s="151"/>
      <c r="H154" s="151"/>
      <c r="I154" s="152"/>
      <c r="J154" s="98" t="s">
        <v>307</v>
      </c>
      <c r="K154" s="109"/>
      <c r="L154" s="118">
        <v>1805.5</v>
      </c>
      <c r="M154" s="80"/>
      <c r="N154" s="118">
        <v>1827.2</v>
      </c>
      <c r="O154" s="175"/>
      <c r="P154" s="120">
        <f>N154+O154</f>
        <v>1827.2</v>
      </c>
      <c r="Q154" s="82"/>
    </row>
    <row r="155" spans="1:17" ht="13.5" customHeight="1">
      <c r="A155" s="169">
        <f t="shared" si="2"/>
        <v>137</v>
      </c>
      <c r="B155" s="150" t="s">
        <v>147</v>
      </c>
      <c r="C155" s="151" t="s">
        <v>167</v>
      </c>
      <c r="D155" s="151" t="s">
        <v>122</v>
      </c>
      <c r="E155" s="151" t="s">
        <v>122</v>
      </c>
      <c r="F155" s="151" t="s">
        <v>242</v>
      </c>
      <c r="G155" s="151" t="s">
        <v>136</v>
      </c>
      <c r="H155" s="151" t="s">
        <v>198</v>
      </c>
      <c r="I155" s="152" t="s">
        <v>168</v>
      </c>
      <c r="J155" s="98" t="s">
        <v>306</v>
      </c>
      <c r="K155" s="109"/>
      <c r="L155" s="118"/>
      <c r="M155" s="80"/>
      <c r="N155" s="118"/>
      <c r="O155" s="179"/>
      <c r="P155" s="118"/>
      <c r="Q155" s="82"/>
    </row>
    <row r="156" spans="1:17" ht="13.5" customHeight="1">
      <c r="A156" s="169">
        <f t="shared" si="2"/>
        <v>138</v>
      </c>
      <c r="B156" s="150"/>
      <c r="C156" s="151"/>
      <c r="D156" s="151"/>
      <c r="E156" s="151"/>
      <c r="F156" s="151"/>
      <c r="G156" s="151"/>
      <c r="H156" s="151"/>
      <c r="I156" s="152"/>
      <c r="J156" s="98" t="s">
        <v>308</v>
      </c>
      <c r="K156" s="109"/>
      <c r="L156" s="118">
        <v>5549.2</v>
      </c>
      <c r="M156" s="80"/>
      <c r="N156" s="118">
        <v>1208.3</v>
      </c>
      <c r="O156" s="175"/>
      <c r="P156" s="120">
        <f>N156+O156</f>
        <v>1208.3</v>
      </c>
      <c r="Q156" s="82"/>
    </row>
    <row r="157" spans="1:17" ht="13.5" customHeight="1">
      <c r="A157" s="169">
        <f t="shared" si="2"/>
        <v>139</v>
      </c>
      <c r="B157" s="150" t="s">
        <v>147</v>
      </c>
      <c r="C157" s="151" t="s">
        <v>167</v>
      </c>
      <c r="D157" s="151" t="s">
        <v>122</v>
      </c>
      <c r="E157" s="151" t="s">
        <v>122</v>
      </c>
      <c r="F157" s="151" t="s">
        <v>242</v>
      </c>
      <c r="G157" s="151" t="s">
        <v>136</v>
      </c>
      <c r="H157" s="151" t="s">
        <v>199</v>
      </c>
      <c r="I157" s="152" t="s">
        <v>168</v>
      </c>
      <c r="J157" s="98" t="s">
        <v>306</v>
      </c>
      <c r="K157" s="109"/>
      <c r="L157" s="118"/>
      <c r="M157" s="80"/>
      <c r="N157" s="118"/>
      <c r="O157" s="179"/>
      <c r="P157" s="118"/>
      <c r="Q157" s="82"/>
    </row>
    <row r="158" spans="1:17" ht="13.5" customHeight="1">
      <c r="A158" s="169">
        <f t="shared" si="2"/>
        <v>140</v>
      </c>
      <c r="B158" s="150"/>
      <c r="C158" s="151"/>
      <c r="D158" s="151"/>
      <c r="E158" s="151"/>
      <c r="F158" s="151"/>
      <c r="G158" s="151"/>
      <c r="H158" s="151"/>
      <c r="I158" s="152"/>
      <c r="J158" s="98" t="s">
        <v>309</v>
      </c>
      <c r="K158" s="109"/>
      <c r="L158" s="118">
        <v>688.8</v>
      </c>
      <c r="M158" s="80"/>
      <c r="N158" s="118">
        <v>588.8</v>
      </c>
      <c r="O158" s="179"/>
      <c r="P158" s="120">
        <f>N158+O158</f>
        <v>588.8</v>
      </c>
      <c r="Q158" s="82"/>
    </row>
    <row r="159" spans="1:17" ht="13.5" customHeight="1">
      <c r="A159" s="169">
        <f t="shared" si="2"/>
        <v>141</v>
      </c>
      <c r="B159" s="150" t="s">
        <v>147</v>
      </c>
      <c r="C159" s="151" t="s">
        <v>167</v>
      </c>
      <c r="D159" s="151" t="s">
        <v>122</v>
      </c>
      <c r="E159" s="151" t="s">
        <v>122</v>
      </c>
      <c r="F159" s="151" t="s">
        <v>242</v>
      </c>
      <c r="G159" s="151" t="s">
        <v>136</v>
      </c>
      <c r="H159" s="151" t="s">
        <v>200</v>
      </c>
      <c r="I159" s="152" t="s">
        <v>168</v>
      </c>
      <c r="J159" s="98" t="s">
        <v>206</v>
      </c>
      <c r="K159" s="109"/>
      <c r="L159" s="118"/>
      <c r="M159" s="80"/>
      <c r="N159" s="118"/>
      <c r="O159" s="179"/>
      <c r="P159" s="118"/>
      <c r="Q159" s="82"/>
    </row>
    <row r="160" spans="1:17" ht="13.5" customHeight="1">
      <c r="A160" s="169">
        <f t="shared" si="2"/>
        <v>142</v>
      </c>
      <c r="B160" s="150"/>
      <c r="C160" s="151"/>
      <c r="D160" s="151"/>
      <c r="E160" s="151"/>
      <c r="F160" s="151"/>
      <c r="G160" s="151"/>
      <c r="H160" s="151"/>
      <c r="I160" s="152"/>
      <c r="J160" s="98" t="s">
        <v>207</v>
      </c>
      <c r="K160" s="109"/>
      <c r="L160" s="118">
        <v>389.9</v>
      </c>
      <c r="M160" s="168">
        <v>164</v>
      </c>
      <c r="N160" s="120">
        <f>SUM(L160:M160)</f>
        <v>553.9</v>
      </c>
      <c r="O160" s="179"/>
      <c r="P160" s="120">
        <v>553.9</v>
      </c>
      <c r="Q160" s="82"/>
    </row>
    <row r="161" spans="1:17" ht="13.5" customHeight="1">
      <c r="A161" s="169">
        <f t="shared" si="2"/>
        <v>143</v>
      </c>
      <c r="B161" s="150" t="s">
        <v>147</v>
      </c>
      <c r="C161" s="151" t="s">
        <v>167</v>
      </c>
      <c r="D161" s="151" t="s">
        <v>122</v>
      </c>
      <c r="E161" s="151" t="s">
        <v>122</v>
      </c>
      <c r="F161" s="151" t="s">
        <v>242</v>
      </c>
      <c r="G161" s="151" t="s">
        <v>136</v>
      </c>
      <c r="H161" s="151" t="s">
        <v>208</v>
      </c>
      <c r="I161" s="152" t="s">
        <v>168</v>
      </c>
      <c r="J161" s="98" t="s">
        <v>210</v>
      </c>
      <c r="K161" s="109"/>
      <c r="L161" s="113"/>
      <c r="M161" s="80"/>
      <c r="N161" s="113"/>
      <c r="O161" s="179"/>
      <c r="P161" s="113"/>
      <c r="Q161" s="82"/>
    </row>
    <row r="162" spans="1:17" ht="13.5" customHeight="1">
      <c r="A162" s="169">
        <f t="shared" si="2"/>
        <v>144</v>
      </c>
      <c r="B162" s="150"/>
      <c r="C162" s="151"/>
      <c r="D162" s="151"/>
      <c r="E162" s="151"/>
      <c r="F162" s="151"/>
      <c r="G162" s="151"/>
      <c r="H162" s="151"/>
      <c r="I162" s="152"/>
      <c r="J162" s="98" t="s">
        <v>214</v>
      </c>
      <c r="K162" s="109"/>
      <c r="L162" s="113">
        <v>593</v>
      </c>
      <c r="M162" s="80"/>
      <c r="N162" s="113">
        <v>593</v>
      </c>
      <c r="O162" s="179"/>
      <c r="P162" s="113">
        <v>593</v>
      </c>
      <c r="Q162" s="82"/>
    </row>
    <row r="163" spans="1:17" ht="13.5" customHeight="1">
      <c r="A163" s="169">
        <f t="shared" si="2"/>
        <v>145</v>
      </c>
      <c r="B163" s="150" t="s">
        <v>147</v>
      </c>
      <c r="C163" s="151" t="s">
        <v>167</v>
      </c>
      <c r="D163" s="151" t="s">
        <v>122</v>
      </c>
      <c r="E163" s="151" t="s">
        <v>122</v>
      </c>
      <c r="F163" s="151" t="s">
        <v>242</v>
      </c>
      <c r="G163" s="151" t="s">
        <v>136</v>
      </c>
      <c r="H163" s="151" t="s">
        <v>219</v>
      </c>
      <c r="I163" s="152" t="s">
        <v>168</v>
      </c>
      <c r="J163" s="98" t="s">
        <v>310</v>
      </c>
      <c r="K163" s="109"/>
      <c r="L163" s="113"/>
      <c r="M163" s="80"/>
      <c r="N163" s="113"/>
      <c r="O163" s="179"/>
      <c r="P163" s="113"/>
      <c r="Q163" s="82"/>
    </row>
    <row r="164" spans="1:17" ht="13.5" customHeight="1">
      <c r="A164" s="169">
        <f aca="true" t="shared" si="3" ref="A164:A201">A163+1</f>
        <v>146</v>
      </c>
      <c r="B164" s="150"/>
      <c r="C164" s="151"/>
      <c r="D164" s="151"/>
      <c r="E164" s="151"/>
      <c r="F164" s="151"/>
      <c r="G164" s="151"/>
      <c r="H164" s="151"/>
      <c r="I164" s="152"/>
      <c r="J164" s="98" t="s">
        <v>311</v>
      </c>
      <c r="K164" s="109"/>
      <c r="L164" s="113">
        <v>340</v>
      </c>
      <c r="M164" s="80"/>
      <c r="N164" s="113">
        <v>340</v>
      </c>
      <c r="O164" s="179"/>
      <c r="P164" s="113">
        <v>340</v>
      </c>
      <c r="Q164" s="82"/>
    </row>
    <row r="165" spans="1:17" ht="13.5" customHeight="1">
      <c r="A165" s="169">
        <f t="shared" si="3"/>
        <v>147</v>
      </c>
      <c r="B165" s="150" t="s">
        <v>147</v>
      </c>
      <c r="C165" s="151" t="s">
        <v>167</v>
      </c>
      <c r="D165" s="151" t="s">
        <v>122</v>
      </c>
      <c r="E165" s="151" t="s">
        <v>122</v>
      </c>
      <c r="F165" s="151" t="s">
        <v>242</v>
      </c>
      <c r="G165" s="151" t="s">
        <v>136</v>
      </c>
      <c r="H165" s="151" t="s">
        <v>220</v>
      </c>
      <c r="I165" s="152" t="s">
        <v>168</v>
      </c>
      <c r="J165" s="98" t="s">
        <v>224</v>
      </c>
      <c r="K165" s="109"/>
      <c r="L165" s="118"/>
      <c r="M165" s="80"/>
      <c r="N165" s="118"/>
      <c r="O165" s="179"/>
      <c r="P165" s="118"/>
      <c r="Q165" s="82"/>
    </row>
    <row r="166" spans="1:17" ht="13.5" customHeight="1">
      <c r="A166" s="169">
        <f t="shared" si="3"/>
        <v>148</v>
      </c>
      <c r="B166" s="150"/>
      <c r="C166" s="151"/>
      <c r="D166" s="151"/>
      <c r="E166" s="151"/>
      <c r="F166" s="151"/>
      <c r="G166" s="151"/>
      <c r="H166" s="151"/>
      <c r="I166" s="152"/>
      <c r="J166" s="98" t="s">
        <v>233</v>
      </c>
      <c r="K166" s="109"/>
      <c r="L166" s="113">
        <v>12848</v>
      </c>
      <c r="M166" s="168">
        <v>4673</v>
      </c>
      <c r="N166" s="120">
        <v>17524.8</v>
      </c>
      <c r="O166" s="175"/>
      <c r="P166" s="120">
        <f>N166+O166</f>
        <v>17524.8</v>
      </c>
      <c r="Q166" s="82"/>
    </row>
    <row r="167" spans="1:17" ht="13.5" customHeight="1">
      <c r="A167" s="169">
        <f t="shared" si="3"/>
        <v>149</v>
      </c>
      <c r="B167" s="150" t="s">
        <v>147</v>
      </c>
      <c r="C167" s="151" t="s">
        <v>167</v>
      </c>
      <c r="D167" s="151" t="s">
        <v>122</v>
      </c>
      <c r="E167" s="151" t="s">
        <v>122</v>
      </c>
      <c r="F167" s="151" t="s">
        <v>242</v>
      </c>
      <c r="G167" s="151" t="s">
        <v>136</v>
      </c>
      <c r="H167" s="151" t="s">
        <v>221</v>
      </c>
      <c r="I167" s="152" t="s">
        <v>168</v>
      </c>
      <c r="J167" s="98" t="s">
        <v>341</v>
      </c>
      <c r="K167" s="109"/>
      <c r="L167" s="118">
        <v>16355.6</v>
      </c>
      <c r="M167" s="80"/>
      <c r="N167" s="118">
        <v>16588.8</v>
      </c>
      <c r="O167" s="194"/>
      <c r="P167" s="120">
        <f>N167+O167</f>
        <v>16588.8</v>
      </c>
      <c r="Q167" s="82"/>
    </row>
    <row r="168" spans="1:17" ht="13.5" customHeight="1">
      <c r="A168" s="169">
        <f t="shared" si="3"/>
        <v>150</v>
      </c>
      <c r="B168" s="150" t="s">
        <v>147</v>
      </c>
      <c r="C168" s="151" t="s">
        <v>167</v>
      </c>
      <c r="D168" s="151" t="s">
        <v>122</v>
      </c>
      <c r="E168" s="151" t="s">
        <v>122</v>
      </c>
      <c r="F168" s="151" t="s">
        <v>242</v>
      </c>
      <c r="G168" s="151" t="s">
        <v>136</v>
      </c>
      <c r="H168" s="151" t="s">
        <v>222</v>
      </c>
      <c r="I168" s="152" t="s">
        <v>168</v>
      </c>
      <c r="J168" s="98" t="s">
        <v>234</v>
      </c>
      <c r="K168" s="109"/>
      <c r="L168" s="118"/>
      <c r="M168" s="80"/>
      <c r="N168" s="118"/>
      <c r="O168" s="179"/>
      <c r="P168" s="118"/>
      <c r="Q168" s="82"/>
    </row>
    <row r="169" spans="1:17" ht="13.5" customHeight="1">
      <c r="A169" s="169">
        <f t="shared" si="3"/>
        <v>151</v>
      </c>
      <c r="B169" s="150"/>
      <c r="C169" s="151"/>
      <c r="D169" s="151"/>
      <c r="E169" s="151"/>
      <c r="F169" s="151"/>
      <c r="G169" s="151"/>
      <c r="H169" s="151"/>
      <c r="I169" s="152"/>
      <c r="J169" s="98" t="s">
        <v>235</v>
      </c>
      <c r="K169" s="109"/>
      <c r="L169" s="118">
        <v>272.5</v>
      </c>
      <c r="M169" s="80"/>
      <c r="N169" s="118">
        <v>272.5</v>
      </c>
      <c r="O169" s="179"/>
      <c r="P169" s="118">
        <v>272.5</v>
      </c>
      <c r="Q169" s="82"/>
    </row>
    <row r="170" spans="1:17" ht="13.5" customHeight="1">
      <c r="A170" s="169">
        <f t="shared" si="3"/>
        <v>152</v>
      </c>
      <c r="B170" s="150" t="s">
        <v>147</v>
      </c>
      <c r="C170" s="151" t="s">
        <v>167</v>
      </c>
      <c r="D170" s="151" t="s">
        <v>122</v>
      </c>
      <c r="E170" s="151" t="s">
        <v>122</v>
      </c>
      <c r="F170" s="151" t="s">
        <v>242</v>
      </c>
      <c r="G170" s="151" t="s">
        <v>136</v>
      </c>
      <c r="H170" s="151" t="s">
        <v>223</v>
      </c>
      <c r="I170" s="152" t="s">
        <v>168</v>
      </c>
      <c r="J170" s="98" t="s">
        <v>312</v>
      </c>
      <c r="K170" s="109"/>
      <c r="L170" s="118"/>
      <c r="M170" s="80"/>
      <c r="N170" s="118"/>
      <c r="O170" s="179"/>
      <c r="P170" s="118"/>
      <c r="Q170" s="82"/>
    </row>
    <row r="171" spans="1:17" ht="13.5" customHeight="1">
      <c r="A171" s="169">
        <f t="shared" si="3"/>
        <v>153</v>
      </c>
      <c r="B171" s="150"/>
      <c r="C171" s="151"/>
      <c r="D171" s="151"/>
      <c r="E171" s="151"/>
      <c r="F171" s="151"/>
      <c r="G171" s="151"/>
      <c r="H171" s="151"/>
      <c r="I171" s="152"/>
      <c r="J171" s="98" t="s">
        <v>313</v>
      </c>
      <c r="K171" s="109"/>
      <c r="L171" s="118">
        <v>63276.5</v>
      </c>
      <c r="M171" s="80"/>
      <c r="N171" s="118">
        <v>70511.5</v>
      </c>
      <c r="O171" s="179"/>
      <c r="P171" s="120">
        <f>N171+O171</f>
        <v>70511.5</v>
      </c>
      <c r="Q171" s="82"/>
    </row>
    <row r="172" spans="1:17" ht="13.5" customHeight="1">
      <c r="A172" s="169">
        <f t="shared" si="3"/>
        <v>154</v>
      </c>
      <c r="B172" s="150" t="s">
        <v>147</v>
      </c>
      <c r="C172" s="151" t="s">
        <v>167</v>
      </c>
      <c r="D172" s="151" t="s">
        <v>122</v>
      </c>
      <c r="E172" s="151" t="s">
        <v>122</v>
      </c>
      <c r="F172" s="151" t="s">
        <v>242</v>
      </c>
      <c r="G172" s="151" t="s">
        <v>136</v>
      </c>
      <c r="H172" s="151" t="s">
        <v>247</v>
      </c>
      <c r="I172" s="152" t="s">
        <v>168</v>
      </c>
      <c r="J172" s="98" t="s">
        <v>340</v>
      </c>
      <c r="K172" s="109"/>
      <c r="L172" s="118"/>
      <c r="M172" s="118"/>
      <c r="N172" s="118"/>
      <c r="O172" s="179"/>
      <c r="P172" s="118"/>
      <c r="Q172" s="82"/>
    </row>
    <row r="173" spans="1:17" ht="13.5" customHeight="1">
      <c r="A173" s="169">
        <f t="shared" si="3"/>
        <v>155</v>
      </c>
      <c r="B173" s="150"/>
      <c r="C173" s="151"/>
      <c r="D173" s="151"/>
      <c r="E173" s="151"/>
      <c r="F173" s="151"/>
      <c r="G173" s="151"/>
      <c r="H173" s="151"/>
      <c r="I173" s="152"/>
      <c r="J173" s="98" t="s">
        <v>314</v>
      </c>
      <c r="K173" s="109"/>
      <c r="L173" s="118">
        <v>13048.5</v>
      </c>
      <c r="M173" s="118"/>
      <c r="N173" s="118">
        <v>12031.5</v>
      </c>
      <c r="O173" s="179"/>
      <c r="P173" s="175">
        <f>SUM(N173:O173)</f>
        <v>12031.5</v>
      </c>
      <c r="Q173" s="82"/>
    </row>
    <row r="174" spans="1:17" ht="13.5" customHeight="1">
      <c r="A174" s="169">
        <f t="shared" si="3"/>
        <v>156</v>
      </c>
      <c r="B174" s="150" t="s">
        <v>147</v>
      </c>
      <c r="C174" s="151" t="s">
        <v>167</v>
      </c>
      <c r="D174" s="151" t="s">
        <v>122</v>
      </c>
      <c r="E174" s="151" t="s">
        <v>122</v>
      </c>
      <c r="F174" s="151" t="s">
        <v>242</v>
      </c>
      <c r="G174" s="151" t="s">
        <v>136</v>
      </c>
      <c r="H174" s="151" t="s">
        <v>259</v>
      </c>
      <c r="I174" s="152" t="s">
        <v>168</v>
      </c>
      <c r="J174" s="98" t="s">
        <v>338</v>
      </c>
      <c r="K174" s="109"/>
      <c r="L174" s="118"/>
      <c r="M174" s="164"/>
      <c r="N174" s="118"/>
      <c r="O174" s="179"/>
      <c r="P174" s="118"/>
      <c r="Q174" s="82"/>
    </row>
    <row r="175" spans="1:17" ht="13.5" customHeight="1">
      <c r="A175" s="169">
        <f t="shared" si="3"/>
        <v>157</v>
      </c>
      <c r="B175" s="150"/>
      <c r="C175" s="151"/>
      <c r="D175" s="151"/>
      <c r="E175" s="151"/>
      <c r="F175" s="151"/>
      <c r="G175" s="151"/>
      <c r="H175" s="151"/>
      <c r="I175" s="152"/>
      <c r="J175" s="98" t="s">
        <v>321</v>
      </c>
      <c r="K175" s="109"/>
      <c r="L175" s="118"/>
      <c r="M175" s="164"/>
      <c r="N175" s="118"/>
      <c r="O175" s="179"/>
      <c r="P175" s="118"/>
      <c r="Q175" s="82"/>
    </row>
    <row r="176" spans="1:17" ht="13.5" customHeight="1">
      <c r="A176" s="169">
        <f t="shared" si="3"/>
        <v>158</v>
      </c>
      <c r="B176" s="150"/>
      <c r="C176" s="151"/>
      <c r="D176" s="151"/>
      <c r="E176" s="151"/>
      <c r="F176" s="151"/>
      <c r="G176" s="151"/>
      <c r="H176" s="151"/>
      <c r="I176" s="152"/>
      <c r="J176" s="98" t="s">
        <v>258</v>
      </c>
      <c r="K176" s="109"/>
      <c r="L176" s="120">
        <v>31.504</v>
      </c>
      <c r="M176" s="170">
        <v>18.566</v>
      </c>
      <c r="N176" s="191">
        <v>44.97914</v>
      </c>
      <c r="O176" s="190"/>
      <c r="P176" s="190">
        <f>SUM(N176:O176)</f>
        <v>44.97914</v>
      </c>
      <c r="Q176" s="82"/>
    </row>
    <row r="177" spans="1:17" ht="13.5" customHeight="1">
      <c r="A177" s="169">
        <f t="shared" si="3"/>
        <v>159</v>
      </c>
      <c r="B177" s="150" t="s">
        <v>147</v>
      </c>
      <c r="C177" s="151" t="s">
        <v>167</v>
      </c>
      <c r="D177" s="151" t="s">
        <v>122</v>
      </c>
      <c r="E177" s="151" t="s">
        <v>122</v>
      </c>
      <c r="F177" s="151" t="s">
        <v>242</v>
      </c>
      <c r="G177" s="151" t="s">
        <v>136</v>
      </c>
      <c r="H177" s="151" t="s">
        <v>275</v>
      </c>
      <c r="I177" s="152" t="s">
        <v>168</v>
      </c>
      <c r="J177" s="98" t="s">
        <v>339</v>
      </c>
      <c r="K177" s="109"/>
      <c r="L177" s="120"/>
      <c r="M177" s="164"/>
      <c r="N177" s="120"/>
      <c r="O177" s="179"/>
      <c r="P177" s="120"/>
      <c r="Q177" s="82"/>
    </row>
    <row r="178" spans="1:17" ht="13.5" customHeight="1">
      <c r="A178" s="169">
        <f t="shared" si="3"/>
        <v>160</v>
      </c>
      <c r="B178" s="150"/>
      <c r="C178" s="151"/>
      <c r="D178" s="151"/>
      <c r="E178" s="151"/>
      <c r="F178" s="151"/>
      <c r="G178" s="151"/>
      <c r="H178" s="151"/>
      <c r="I178" s="152"/>
      <c r="J178" s="98" t="s">
        <v>318</v>
      </c>
      <c r="K178" s="109"/>
      <c r="L178" s="120"/>
      <c r="M178" s="164">
        <v>2000</v>
      </c>
      <c r="N178" s="120">
        <f>SUM(L178:M178)</f>
        <v>2000</v>
      </c>
      <c r="O178" s="179"/>
      <c r="P178" s="120">
        <v>2000</v>
      </c>
      <c r="Q178" s="82"/>
    </row>
    <row r="179" spans="1:17" ht="13.5" customHeight="1">
      <c r="A179" s="169">
        <f t="shared" si="3"/>
        <v>161</v>
      </c>
      <c r="B179" s="159" t="s">
        <v>147</v>
      </c>
      <c r="C179" s="159" t="s">
        <v>167</v>
      </c>
      <c r="D179" s="159" t="s">
        <v>122</v>
      </c>
      <c r="E179" s="159" t="s">
        <v>127</v>
      </c>
      <c r="F179" s="159" t="s">
        <v>126</v>
      </c>
      <c r="G179" s="159" t="s">
        <v>136</v>
      </c>
      <c r="H179" s="159" t="s">
        <v>117</v>
      </c>
      <c r="I179" s="159" t="s">
        <v>168</v>
      </c>
      <c r="J179" s="98" t="s">
        <v>353</v>
      </c>
      <c r="K179" s="109"/>
      <c r="L179" s="120"/>
      <c r="M179" s="164"/>
      <c r="N179" s="120"/>
      <c r="O179" s="179"/>
      <c r="P179" s="120"/>
      <c r="Q179" s="82"/>
    </row>
    <row r="180" spans="1:17" ht="13.5" customHeight="1">
      <c r="A180" s="169">
        <f t="shared" si="3"/>
        <v>162</v>
      </c>
      <c r="B180" s="150"/>
      <c r="C180" s="151"/>
      <c r="D180" s="151"/>
      <c r="E180" s="151"/>
      <c r="F180" s="151"/>
      <c r="G180" s="151"/>
      <c r="H180" s="151"/>
      <c r="I180" s="152"/>
      <c r="J180" s="98" t="s">
        <v>354</v>
      </c>
      <c r="K180" s="109"/>
      <c r="L180" s="120"/>
      <c r="M180" s="164"/>
      <c r="N180" s="120"/>
      <c r="O180" s="179"/>
      <c r="P180" s="120"/>
      <c r="Q180" s="82"/>
    </row>
    <row r="181" spans="1:17" ht="13.5" customHeight="1">
      <c r="A181" s="169">
        <f t="shared" si="3"/>
        <v>163</v>
      </c>
      <c r="B181" s="150"/>
      <c r="C181" s="151"/>
      <c r="D181" s="151"/>
      <c r="E181" s="151"/>
      <c r="F181" s="151"/>
      <c r="G181" s="151"/>
      <c r="H181" s="151"/>
      <c r="I181" s="152"/>
      <c r="J181" s="98" t="s">
        <v>355</v>
      </c>
      <c r="K181" s="109"/>
      <c r="L181" s="120"/>
      <c r="M181" s="164"/>
      <c r="N181" s="120">
        <v>595</v>
      </c>
      <c r="O181" s="179"/>
      <c r="P181" s="179">
        <f>SUM(N181:O181)</f>
        <v>595</v>
      </c>
      <c r="Q181" s="82"/>
    </row>
    <row r="182" spans="1:17" ht="13.5" customHeight="1">
      <c r="A182" s="169">
        <f t="shared" si="3"/>
        <v>164</v>
      </c>
      <c r="B182" s="150" t="s">
        <v>147</v>
      </c>
      <c r="C182" s="151" t="s">
        <v>167</v>
      </c>
      <c r="D182" s="151" t="s">
        <v>122</v>
      </c>
      <c r="E182" s="151" t="s">
        <v>136</v>
      </c>
      <c r="F182" s="151" t="s">
        <v>243</v>
      </c>
      <c r="G182" s="151" t="s">
        <v>136</v>
      </c>
      <c r="H182" s="151" t="s">
        <v>117</v>
      </c>
      <c r="I182" s="152" t="s">
        <v>168</v>
      </c>
      <c r="J182" s="102" t="s">
        <v>216</v>
      </c>
      <c r="K182" s="109"/>
      <c r="L182" s="113">
        <f>SUM(L184+L186)</f>
        <v>8298</v>
      </c>
      <c r="M182" s="80"/>
      <c r="N182" s="113">
        <f>SUM(N184+N186)</f>
        <v>5574</v>
      </c>
      <c r="O182" s="179"/>
      <c r="P182" s="113">
        <f>SUM(P184+P186)</f>
        <v>5574</v>
      </c>
      <c r="Q182" s="82"/>
    </row>
    <row r="183" spans="1:17" ht="13.5" customHeight="1">
      <c r="A183" s="169">
        <f t="shared" si="3"/>
        <v>165</v>
      </c>
      <c r="B183" s="150" t="s">
        <v>147</v>
      </c>
      <c r="C183" s="151" t="s">
        <v>167</v>
      </c>
      <c r="D183" s="151" t="s">
        <v>122</v>
      </c>
      <c r="E183" s="151" t="s">
        <v>136</v>
      </c>
      <c r="F183" s="151" t="s">
        <v>243</v>
      </c>
      <c r="G183" s="151" t="s">
        <v>136</v>
      </c>
      <c r="H183" s="151" t="s">
        <v>195</v>
      </c>
      <c r="I183" s="152" t="s">
        <v>168</v>
      </c>
      <c r="J183" s="98" t="s">
        <v>218</v>
      </c>
      <c r="K183" s="109"/>
      <c r="L183" s="118"/>
      <c r="M183" s="80"/>
      <c r="N183" s="118"/>
      <c r="O183" s="179"/>
      <c r="P183" s="118"/>
      <c r="Q183" s="82"/>
    </row>
    <row r="184" spans="1:17" ht="13.5" customHeight="1">
      <c r="A184" s="169">
        <f t="shared" si="3"/>
        <v>166</v>
      </c>
      <c r="B184" s="150"/>
      <c r="C184" s="151"/>
      <c r="D184" s="151"/>
      <c r="E184" s="151"/>
      <c r="F184" s="151"/>
      <c r="G184" s="151"/>
      <c r="H184" s="151"/>
      <c r="I184" s="152"/>
      <c r="J184" s="98" t="s">
        <v>217</v>
      </c>
      <c r="K184" s="109"/>
      <c r="L184" s="113">
        <v>5574</v>
      </c>
      <c r="M184" s="80"/>
      <c r="N184" s="113">
        <v>5574</v>
      </c>
      <c r="O184" s="179"/>
      <c r="P184" s="113">
        <v>5574</v>
      </c>
      <c r="Q184" s="82"/>
    </row>
    <row r="185" spans="1:17" ht="13.5" customHeight="1">
      <c r="A185" s="169">
        <f t="shared" si="3"/>
        <v>167</v>
      </c>
      <c r="B185" s="150" t="s">
        <v>147</v>
      </c>
      <c r="C185" s="151" t="s">
        <v>167</v>
      </c>
      <c r="D185" s="151" t="s">
        <v>122</v>
      </c>
      <c r="E185" s="151" t="s">
        <v>136</v>
      </c>
      <c r="F185" s="151" t="s">
        <v>243</v>
      </c>
      <c r="G185" s="151" t="s">
        <v>136</v>
      </c>
      <c r="H185" s="151" t="s">
        <v>196</v>
      </c>
      <c r="I185" s="152" t="s">
        <v>168</v>
      </c>
      <c r="J185" s="98" t="s">
        <v>253</v>
      </c>
      <c r="K185" s="109"/>
      <c r="L185" s="113"/>
      <c r="M185" s="80"/>
      <c r="N185" s="113"/>
      <c r="O185" s="179"/>
      <c r="P185" s="113"/>
      <c r="Q185" s="82"/>
    </row>
    <row r="186" spans="1:17" ht="13.5" customHeight="1">
      <c r="A186" s="169">
        <f t="shared" si="3"/>
        <v>168</v>
      </c>
      <c r="B186" s="150"/>
      <c r="C186" s="151"/>
      <c r="D186" s="151"/>
      <c r="E186" s="151"/>
      <c r="F186" s="151"/>
      <c r="G186" s="151"/>
      <c r="H186" s="151"/>
      <c r="I186" s="152"/>
      <c r="J186" s="98" t="s">
        <v>254</v>
      </c>
      <c r="K186" s="109"/>
      <c r="L186" s="113">
        <v>2724</v>
      </c>
      <c r="M186" s="164">
        <v>-2724</v>
      </c>
      <c r="N186" s="118">
        <f>SUM(L186:M186)</f>
        <v>0</v>
      </c>
      <c r="O186" s="179"/>
      <c r="P186" s="118">
        <f>SUM(O186:O186)</f>
        <v>0</v>
      </c>
      <c r="Q186" s="82"/>
    </row>
    <row r="187" spans="1:17" ht="13.5" customHeight="1">
      <c r="A187" s="169">
        <f t="shared" si="3"/>
        <v>169</v>
      </c>
      <c r="B187" s="150" t="s">
        <v>114</v>
      </c>
      <c r="C187" s="151" t="s">
        <v>169</v>
      </c>
      <c r="D187" s="151" t="s">
        <v>115</v>
      </c>
      <c r="E187" s="151" t="s">
        <v>115</v>
      </c>
      <c r="F187" s="151" t="s">
        <v>114</v>
      </c>
      <c r="G187" s="151" t="s">
        <v>115</v>
      </c>
      <c r="H187" s="151" t="s">
        <v>117</v>
      </c>
      <c r="I187" s="152" t="s">
        <v>114</v>
      </c>
      <c r="J187" s="101" t="s">
        <v>73</v>
      </c>
      <c r="K187" s="109"/>
      <c r="L187" s="113"/>
      <c r="M187" s="80"/>
      <c r="N187" s="113"/>
      <c r="O187" s="179"/>
      <c r="P187" s="113"/>
      <c r="Q187" s="82"/>
    </row>
    <row r="188" spans="1:17" ht="13.5" customHeight="1">
      <c r="A188" s="169">
        <f t="shared" si="3"/>
        <v>170</v>
      </c>
      <c r="B188" s="150"/>
      <c r="C188" s="151"/>
      <c r="D188" s="151"/>
      <c r="E188" s="151"/>
      <c r="F188" s="151"/>
      <c r="G188" s="151"/>
      <c r="H188" s="151"/>
      <c r="I188" s="152"/>
      <c r="J188" s="101" t="s">
        <v>74</v>
      </c>
      <c r="K188" s="109"/>
      <c r="L188" s="166">
        <f>SUM(L189)</f>
        <v>26645.681</v>
      </c>
      <c r="M188" s="80"/>
      <c r="N188" s="166">
        <f>SUM(N189)</f>
        <v>23971.246</v>
      </c>
      <c r="O188" s="179"/>
      <c r="P188" s="166">
        <f>SUM(P189)</f>
        <v>24070.246</v>
      </c>
      <c r="Q188" s="82"/>
    </row>
    <row r="189" spans="1:17" ht="13.5" customHeight="1">
      <c r="A189" s="169">
        <f t="shared" si="3"/>
        <v>171</v>
      </c>
      <c r="B189" s="150" t="s">
        <v>114</v>
      </c>
      <c r="C189" s="151" t="s">
        <v>169</v>
      </c>
      <c r="D189" s="151" t="s">
        <v>122</v>
      </c>
      <c r="E189" s="151" t="s">
        <v>115</v>
      </c>
      <c r="F189" s="151" t="s">
        <v>114</v>
      </c>
      <c r="G189" s="151" t="s">
        <v>115</v>
      </c>
      <c r="H189" s="151" t="s">
        <v>117</v>
      </c>
      <c r="I189" s="152" t="s">
        <v>114</v>
      </c>
      <c r="J189" s="102" t="s">
        <v>75</v>
      </c>
      <c r="K189" s="109" t="e">
        <f>K190+#REF!</f>
        <v>#REF!</v>
      </c>
      <c r="L189" s="97">
        <f>SUM(L190:L200)</f>
        <v>26645.681</v>
      </c>
      <c r="M189" s="80"/>
      <c r="N189" s="166">
        <f>SUM(N190:N200)</f>
        <v>23971.246</v>
      </c>
      <c r="O189" s="179"/>
      <c r="P189" s="166">
        <f>SUM(P190:P200)</f>
        <v>24070.246</v>
      </c>
      <c r="Q189" s="82"/>
    </row>
    <row r="190" spans="1:17" ht="13.5" customHeight="1">
      <c r="A190" s="169">
        <f t="shared" si="3"/>
        <v>172</v>
      </c>
      <c r="B190" s="150" t="s">
        <v>171</v>
      </c>
      <c r="C190" s="151" t="s">
        <v>169</v>
      </c>
      <c r="D190" s="151" t="s">
        <v>122</v>
      </c>
      <c r="E190" s="151" t="s">
        <v>118</v>
      </c>
      <c r="F190" s="151" t="s">
        <v>126</v>
      </c>
      <c r="G190" s="151" t="s">
        <v>136</v>
      </c>
      <c r="H190" s="151" t="s">
        <v>117</v>
      </c>
      <c r="I190" s="152" t="s">
        <v>156</v>
      </c>
      <c r="J190" s="13" t="s">
        <v>261</v>
      </c>
      <c r="K190" s="109">
        <v>600</v>
      </c>
      <c r="L190" s="120">
        <v>15827.581</v>
      </c>
      <c r="M190" s="164">
        <v>245</v>
      </c>
      <c r="N190" s="120">
        <v>12837.746</v>
      </c>
      <c r="O190" s="176"/>
      <c r="P190" s="120">
        <f>N190+O190</f>
        <v>12837.746</v>
      </c>
      <c r="Q190" s="82"/>
    </row>
    <row r="191" spans="1:17" ht="13.5" customHeight="1">
      <c r="A191" s="169">
        <f t="shared" si="3"/>
        <v>173</v>
      </c>
      <c r="B191" s="150" t="s">
        <v>172</v>
      </c>
      <c r="C191" s="151" t="s">
        <v>169</v>
      </c>
      <c r="D191" s="151" t="s">
        <v>122</v>
      </c>
      <c r="E191" s="151" t="s">
        <v>118</v>
      </c>
      <c r="F191" s="151" t="s">
        <v>126</v>
      </c>
      <c r="G191" s="151" t="s">
        <v>136</v>
      </c>
      <c r="H191" s="151" t="s">
        <v>117</v>
      </c>
      <c r="I191" s="152" t="s">
        <v>156</v>
      </c>
      <c r="J191" s="13" t="s">
        <v>262</v>
      </c>
      <c r="K191" s="109"/>
      <c r="L191" s="113">
        <v>1338</v>
      </c>
      <c r="M191" s="163"/>
      <c r="N191" s="118">
        <v>1503.9</v>
      </c>
      <c r="O191" s="175"/>
      <c r="P191" s="120">
        <f>N191+O191</f>
        <v>1503.9</v>
      </c>
      <c r="Q191" s="82"/>
    </row>
    <row r="192" spans="1:17" ht="13.5" customHeight="1">
      <c r="A192" s="169">
        <f t="shared" si="3"/>
        <v>174</v>
      </c>
      <c r="B192" s="150" t="s">
        <v>173</v>
      </c>
      <c r="C192" s="151" t="s">
        <v>169</v>
      </c>
      <c r="D192" s="151" t="s">
        <v>122</v>
      </c>
      <c r="E192" s="151" t="s">
        <v>118</v>
      </c>
      <c r="F192" s="151" t="s">
        <v>126</v>
      </c>
      <c r="G192" s="151" t="s">
        <v>136</v>
      </c>
      <c r="H192" s="151" t="s">
        <v>117</v>
      </c>
      <c r="I192" s="152" t="s">
        <v>156</v>
      </c>
      <c r="J192" s="13" t="s">
        <v>263</v>
      </c>
      <c r="K192" s="109"/>
      <c r="L192" s="113">
        <v>352</v>
      </c>
      <c r="M192" s="121"/>
      <c r="N192" s="118">
        <f aca="true" t="shared" si="4" ref="N192:N198">SUM(L192:M192)</f>
        <v>352</v>
      </c>
      <c r="O192" s="179"/>
      <c r="P192" s="118">
        <v>352</v>
      </c>
      <c r="Q192" s="82"/>
    </row>
    <row r="193" spans="1:17" ht="13.5" customHeight="1">
      <c r="A193" s="169">
        <f t="shared" si="3"/>
        <v>175</v>
      </c>
      <c r="B193" s="150" t="s">
        <v>174</v>
      </c>
      <c r="C193" s="151" t="s">
        <v>169</v>
      </c>
      <c r="D193" s="151" t="s">
        <v>122</v>
      </c>
      <c r="E193" s="151" t="s">
        <v>118</v>
      </c>
      <c r="F193" s="151" t="s">
        <v>126</v>
      </c>
      <c r="G193" s="151" t="s">
        <v>136</v>
      </c>
      <c r="H193" s="151" t="s">
        <v>117</v>
      </c>
      <c r="I193" s="152" t="s">
        <v>156</v>
      </c>
      <c r="J193" s="13" t="s">
        <v>264</v>
      </c>
      <c r="K193" s="109"/>
      <c r="L193" s="118">
        <v>374.7</v>
      </c>
      <c r="M193" s="163"/>
      <c r="N193" s="118">
        <f t="shared" si="4"/>
        <v>374.7</v>
      </c>
      <c r="O193" s="179"/>
      <c r="P193" s="118">
        <v>374.7</v>
      </c>
      <c r="Q193" s="82"/>
    </row>
    <row r="194" spans="1:17" ht="13.5" customHeight="1">
      <c r="A194" s="169">
        <f t="shared" si="3"/>
        <v>176</v>
      </c>
      <c r="B194" s="150" t="s">
        <v>175</v>
      </c>
      <c r="C194" s="151" t="s">
        <v>169</v>
      </c>
      <c r="D194" s="151" t="s">
        <v>122</v>
      </c>
      <c r="E194" s="151" t="s">
        <v>118</v>
      </c>
      <c r="F194" s="151" t="s">
        <v>126</v>
      </c>
      <c r="G194" s="151" t="s">
        <v>136</v>
      </c>
      <c r="H194" s="151" t="s">
        <v>117</v>
      </c>
      <c r="I194" s="152" t="s">
        <v>156</v>
      </c>
      <c r="J194" s="13" t="s">
        <v>265</v>
      </c>
      <c r="K194" s="109"/>
      <c r="L194" s="113">
        <v>787</v>
      </c>
      <c r="M194" s="121"/>
      <c r="N194" s="118">
        <f t="shared" si="4"/>
        <v>787</v>
      </c>
      <c r="O194" s="179"/>
      <c r="P194" s="118">
        <v>787</v>
      </c>
      <c r="Q194" s="82"/>
    </row>
    <row r="195" spans="1:17" ht="13.5" customHeight="1">
      <c r="A195" s="169">
        <f t="shared" si="3"/>
        <v>177</v>
      </c>
      <c r="B195" s="150" t="s">
        <v>176</v>
      </c>
      <c r="C195" s="151" t="s">
        <v>169</v>
      </c>
      <c r="D195" s="151" t="s">
        <v>122</v>
      </c>
      <c r="E195" s="151" t="s">
        <v>118</v>
      </c>
      <c r="F195" s="151" t="s">
        <v>126</v>
      </c>
      <c r="G195" s="151" t="s">
        <v>136</v>
      </c>
      <c r="H195" s="151" t="s">
        <v>117</v>
      </c>
      <c r="I195" s="152" t="s">
        <v>156</v>
      </c>
      <c r="J195" s="13" t="s">
        <v>266</v>
      </c>
      <c r="K195" s="109"/>
      <c r="L195" s="113">
        <v>2727.5</v>
      </c>
      <c r="M195" s="163"/>
      <c r="N195" s="118">
        <f t="shared" si="4"/>
        <v>2727.5</v>
      </c>
      <c r="O195" s="179"/>
      <c r="P195" s="118">
        <v>2727.5</v>
      </c>
      <c r="Q195" s="82"/>
    </row>
    <row r="196" spans="1:17" ht="13.5" customHeight="1">
      <c r="A196" s="169">
        <f t="shared" si="3"/>
        <v>178</v>
      </c>
      <c r="B196" s="150" t="s">
        <v>177</v>
      </c>
      <c r="C196" s="151" t="s">
        <v>169</v>
      </c>
      <c r="D196" s="151" t="s">
        <v>122</v>
      </c>
      <c r="E196" s="151" t="s">
        <v>118</v>
      </c>
      <c r="F196" s="151" t="s">
        <v>126</v>
      </c>
      <c r="G196" s="151" t="s">
        <v>136</v>
      </c>
      <c r="H196" s="151" t="s">
        <v>117</v>
      </c>
      <c r="I196" s="152" t="s">
        <v>156</v>
      </c>
      <c r="J196" s="13" t="s">
        <v>267</v>
      </c>
      <c r="K196" s="109"/>
      <c r="L196" s="113">
        <v>303</v>
      </c>
      <c r="M196" s="121"/>
      <c r="N196" s="118">
        <f t="shared" si="4"/>
        <v>303</v>
      </c>
      <c r="O196" s="179"/>
      <c r="P196" s="118">
        <v>303</v>
      </c>
      <c r="Q196" s="82"/>
    </row>
    <row r="197" spans="1:17" ht="13.5" customHeight="1">
      <c r="A197" s="169">
        <f t="shared" si="3"/>
        <v>179</v>
      </c>
      <c r="B197" s="150" t="s">
        <v>178</v>
      </c>
      <c r="C197" s="151" t="s">
        <v>169</v>
      </c>
      <c r="D197" s="151" t="s">
        <v>122</v>
      </c>
      <c r="E197" s="151" t="s">
        <v>118</v>
      </c>
      <c r="F197" s="151" t="s">
        <v>126</v>
      </c>
      <c r="G197" s="151" t="s">
        <v>136</v>
      </c>
      <c r="H197" s="151" t="s">
        <v>117</v>
      </c>
      <c r="I197" s="152" t="s">
        <v>156</v>
      </c>
      <c r="J197" s="13" t="s">
        <v>268</v>
      </c>
      <c r="K197" s="109"/>
      <c r="L197" s="113">
        <v>2293</v>
      </c>
      <c r="M197" s="121"/>
      <c r="N197" s="118">
        <f t="shared" si="4"/>
        <v>2293</v>
      </c>
      <c r="O197" s="179"/>
      <c r="P197" s="118">
        <v>2293</v>
      </c>
      <c r="Q197" s="82"/>
    </row>
    <row r="198" spans="1:17" ht="13.5" customHeight="1">
      <c r="A198" s="169">
        <f t="shared" si="3"/>
        <v>180</v>
      </c>
      <c r="B198" s="150" t="s">
        <v>179</v>
      </c>
      <c r="C198" s="151" t="s">
        <v>169</v>
      </c>
      <c r="D198" s="151" t="s">
        <v>122</v>
      </c>
      <c r="E198" s="151" t="s">
        <v>118</v>
      </c>
      <c r="F198" s="151" t="s">
        <v>126</v>
      </c>
      <c r="G198" s="151" t="s">
        <v>136</v>
      </c>
      <c r="H198" s="151" t="s">
        <v>117</v>
      </c>
      <c r="I198" s="152" t="s">
        <v>156</v>
      </c>
      <c r="J198" s="13" t="s">
        <v>269</v>
      </c>
      <c r="K198" s="109"/>
      <c r="L198" s="113">
        <v>2233</v>
      </c>
      <c r="M198" s="121"/>
      <c r="N198" s="118">
        <f t="shared" si="4"/>
        <v>2233</v>
      </c>
      <c r="O198" s="179"/>
      <c r="P198" s="118">
        <v>2233</v>
      </c>
      <c r="Q198" s="82"/>
    </row>
    <row r="199" spans="1:17" ht="13.5" customHeight="1">
      <c r="A199" s="169">
        <f t="shared" si="3"/>
        <v>181</v>
      </c>
      <c r="B199" s="150" t="s">
        <v>180</v>
      </c>
      <c r="C199" s="151" t="s">
        <v>169</v>
      </c>
      <c r="D199" s="151" t="s">
        <v>122</v>
      </c>
      <c r="E199" s="151" t="s">
        <v>118</v>
      </c>
      <c r="F199" s="151" t="s">
        <v>126</v>
      </c>
      <c r="G199" s="151" t="s">
        <v>136</v>
      </c>
      <c r="H199" s="151" t="s">
        <v>117</v>
      </c>
      <c r="I199" s="152" t="s">
        <v>156</v>
      </c>
      <c r="J199" s="13" t="s">
        <v>270</v>
      </c>
      <c r="K199" s="109"/>
      <c r="L199" s="113">
        <v>149.9</v>
      </c>
      <c r="M199" s="163"/>
      <c r="N199" s="118">
        <v>179.9</v>
      </c>
      <c r="O199" s="179"/>
      <c r="P199" s="118">
        <f>N199+O199</f>
        <v>179.9</v>
      </c>
      <c r="Q199" s="82"/>
    </row>
    <row r="200" spans="1:17" ht="13.5" customHeight="1" thickBot="1">
      <c r="A200" s="169">
        <f t="shared" si="3"/>
        <v>182</v>
      </c>
      <c r="B200" s="156" t="s">
        <v>244</v>
      </c>
      <c r="C200" s="157" t="s">
        <v>169</v>
      </c>
      <c r="D200" s="157" t="s">
        <v>122</v>
      </c>
      <c r="E200" s="157" t="s">
        <v>118</v>
      </c>
      <c r="F200" s="157" t="s">
        <v>126</v>
      </c>
      <c r="G200" s="157" t="s">
        <v>136</v>
      </c>
      <c r="H200" s="157" t="s">
        <v>117</v>
      </c>
      <c r="I200" s="158" t="s">
        <v>156</v>
      </c>
      <c r="J200" s="13" t="s">
        <v>271</v>
      </c>
      <c r="K200" s="109"/>
      <c r="L200" s="113">
        <v>260</v>
      </c>
      <c r="M200" s="122"/>
      <c r="N200" s="118">
        <v>379.5</v>
      </c>
      <c r="O200" s="175">
        <v>99</v>
      </c>
      <c r="P200" s="118">
        <f>SUM(N200+O200)</f>
        <v>478.5</v>
      </c>
      <c r="Q200" s="82"/>
    </row>
    <row r="201" spans="1:17" ht="13.5" customHeight="1" thickBot="1">
      <c r="A201" s="140">
        <f t="shared" si="3"/>
        <v>183</v>
      </c>
      <c r="B201" s="144"/>
      <c r="C201" s="145"/>
      <c r="D201" s="145"/>
      <c r="E201" s="145"/>
      <c r="F201" s="145"/>
      <c r="G201" s="145"/>
      <c r="H201" s="145"/>
      <c r="I201" s="146"/>
      <c r="J201" s="88" t="s">
        <v>76</v>
      </c>
      <c r="K201" s="123" t="e">
        <f>K18+K121</f>
        <v>#REF!</v>
      </c>
      <c r="L201" s="115" t="e">
        <f>SUM(L115+L121+L188)</f>
        <v>#REF!</v>
      </c>
      <c r="M201" s="124">
        <f>SUM(M19:M200)</f>
        <v>14946.065999999999</v>
      </c>
      <c r="N201" s="192">
        <f>SUM(N115+N121+N188)</f>
        <v>2429781.8495399994</v>
      </c>
      <c r="O201" s="188">
        <f>SUM(O19:O200)</f>
        <v>-22071.645</v>
      </c>
      <c r="P201" s="192">
        <f>SUM(P115+P121+P188)</f>
        <v>2407809.20454</v>
      </c>
      <c r="Q201" s="82"/>
    </row>
    <row r="202" spans="1:17" ht="13.5" customHeight="1">
      <c r="A202" s="83"/>
      <c r="B202" s="160"/>
      <c r="C202" s="160"/>
      <c r="D202" s="160"/>
      <c r="E202" s="160"/>
      <c r="F202" s="160"/>
      <c r="G202" s="160"/>
      <c r="H202" s="160"/>
      <c r="I202" s="160"/>
      <c r="J202" s="125"/>
      <c r="K202" s="82"/>
      <c r="L202" s="82"/>
      <c r="M202" s="83"/>
      <c r="N202" s="82"/>
      <c r="O202" s="182"/>
      <c r="P202" s="82"/>
      <c r="Q202" s="82"/>
    </row>
    <row r="203" spans="1:17" ht="13.5" customHeight="1">
      <c r="A203" s="83"/>
      <c r="B203" s="160"/>
      <c r="C203" s="160"/>
      <c r="D203" s="160"/>
      <c r="E203" s="160"/>
      <c r="F203" s="160"/>
      <c r="G203" s="160"/>
      <c r="H203" s="160"/>
      <c r="I203" s="160"/>
      <c r="J203" s="125"/>
      <c r="K203" s="82"/>
      <c r="L203" s="82"/>
      <c r="M203" s="83"/>
      <c r="N203" s="82"/>
      <c r="O203" s="182"/>
      <c r="P203" s="82"/>
      <c r="Q203" s="82"/>
    </row>
    <row r="204" spans="1:17" ht="13.5" customHeight="1">
      <c r="A204" s="83"/>
      <c r="B204" s="160"/>
      <c r="C204" s="160"/>
      <c r="D204" s="160"/>
      <c r="E204" s="160"/>
      <c r="F204" s="160"/>
      <c r="G204" s="160"/>
      <c r="H204" s="160"/>
      <c r="I204" s="160"/>
      <c r="J204" s="142"/>
      <c r="K204" s="82"/>
      <c r="L204" s="82"/>
      <c r="M204" s="83"/>
      <c r="N204" s="82"/>
      <c r="O204" s="182"/>
      <c r="P204" s="82"/>
      <c r="Q204" s="82"/>
    </row>
    <row r="205" spans="1:17" ht="12.75">
      <c r="A205" s="83"/>
      <c r="B205" s="160"/>
      <c r="C205" s="160"/>
      <c r="D205" s="160"/>
      <c r="E205" s="160"/>
      <c r="F205" s="160"/>
      <c r="G205" s="160"/>
      <c r="H205" s="160"/>
      <c r="I205" s="160"/>
      <c r="J205" s="82"/>
      <c r="K205" s="82"/>
      <c r="L205" s="82"/>
      <c r="M205" s="83"/>
      <c r="N205" s="82"/>
      <c r="O205" s="182"/>
      <c r="P205" s="82"/>
      <c r="Q205" s="82"/>
    </row>
    <row r="206" spans="1:17" ht="12.75">
      <c r="A206" s="83"/>
      <c r="B206" s="160"/>
      <c r="C206" s="160"/>
      <c r="D206" s="160"/>
      <c r="E206" s="160"/>
      <c r="F206" s="160"/>
      <c r="G206" s="160"/>
      <c r="H206" s="160"/>
      <c r="I206" s="160"/>
      <c r="J206" s="82"/>
      <c r="K206" s="82"/>
      <c r="L206" s="82"/>
      <c r="M206" s="83"/>
      <c r="N206" s="82"/>
      <c r="O206" s="182"/>
      <c r="P206" s="82"/>
      <c r="Q206" s="82"/>
    </row>
    <row r="207" spans="1:17" ht="12.75">
      <c r="A207" s="83"/>
      <c r="B207" s="160"/>
      <c r="C207" s="160"/>
      <c r="D207" s="160"/>
      <c r="E207" s="160"/>
      <c r="F207" s="160"/>
      <c r="G207" s="160"/>
      <c r="H207" s="160"/>
      <c r="I207" s="160"/>
      <c r="J207" s="82"/>
      <c r="K207" s="82"/>
      <c r="L207" s="82"/>
      <c r="M207" s="83"/>
      <c r="N207" s="82"/>
      <c r="O207" s="182"/>
      <c r="P207" s="82"/>
      <c r="Q207" s="82"/>
    </row>
    <row r="208" spans="1:17" ht="12.75">
      <c r="A208" s="83"/>
      <c r="B208" s="160"/>
      <c r="C208" s="160"/>
      <c r="D208" s="160"/>
      <c r="E208" s="160"/>
      <c r="F208" s="160"/>
      <c r="G208" s="160"/>
      <c r="H208" s="160"/>
      <c r="I208" s="160"/>
      <c r="J208" s="82"/>
      <c r="K208" s="82"/>
      <c r="L208" s="82"/>
      <c r="M208" s="83"/>
      <c r="N208" s="82"/>
      <c r="O208" s="182"/>
      <c r="P208" s="82"/>
      <c r="Q208" s="82"/>
    </row>
    <row r="209" spans="1:17" ht="12.75">
      <c r="A209" s="83"/>
      <c r="B209" s="160"/>
      <c r="C209" s="160"/>
      <c r="D209" s="160"/>
      <c r="E209" s="160"/>
      <c r="F209" s="160"/>
      <c r="G209" s="160"/>
      <c r="H209" s="160"/>
      <c r="I209" s="160"/>
      <c r="J209" s="82"/>
      <c r="K209" s="82"/>
      <c r="L209" s="82"/>
      <c r="M209" s="83"/>
      <c r="N209" s="82"/>
      <c r="O209" s="182"/>
      <c r="P209" s="82"/>
      <c r="Q209" s="82"/>
    </row>
    <row r="210" spans="1:17" ht="12.75">
      <c r="A210" s="83"/>
      <c r="B210" s="160"/>
      <c r="C210" s="160"/>
      <c r="D210" s="160"/>
      <c r="E210" s="160"/>
      <c r="F210" s="160"/>
      <c r="G210" s="160"/>
      <c r="H210" s="160"/>
      <c r="I210" s="160"/>
      <c r="J210" s="82"/>
      <c r="K210" s="82"/>
      <c r="L210" s="82"/>
      <c r="M210" s="83"/>
      <c r="N210" s="82"/>
      <c r="O210" s="182"/>
      <c r="P210" s="82"/>
      <c r="Q210" s="82"/>
    </row>
    <row r="211" spans="1:17" ht="12.75">
      <c r="A211" s="83"/>
      <c r="B211" s="160"/>
      <c r="C211" s="160"/>
      <c r="D211" s="160"/>
      <c r="E211" s="160"/>
      <c r="F211" s="160"/>
      <c r="G211" s="160"/>
      <c r="H211" s="160"/>
      <c r="I211" s="160"/>
      <c r="J211" s="82"/>
      <c r="K211" s="82"/>
      <c r="L211" s="82"/>
      <c r="M211" s="83"/>
      <c r="N211" s="82"/>
      <c r="O211" s="182"/>
      <c r="P211" s="82"/>
      <c r="Q211" s="82"/>
    </row>
    <row r="212" spans="1:14" ht="12.75">
      <c r="A212" s="83"/>
      <c r="B212" s="160"/>
      <c r="C212" s="160"/>
      <c r="D212" s="160"/>
      <c r="E212" s="160"/>
      <c r="F212" s="160"/>
      <c r="G212" s="160"/>
      <c r="H212" s="160"/>
      <c r="I212" s="160"/>
      <c r="J212" s="82"/>
      <c r="K212" s="82"/>
      <c r="L212" s="82"/>
      <c r="M212" s="83"/>
      <c r="N212" s="82"/>
    </row>
    <row r="213" spans="1:14" ht="12.75">
      <c r="A213" s="83"/>
      <c r="B213" s="160"/>
      <c r="C213" s="160"/>
      <c r="D213" s="160"/>
      <c r="E213" s="160"/>
      <c r="F213" s="160"/>
      <c r="G213" s="160"/>
      <c r="H213" s="160"/>
      <c r="I213" s="160"/>
      <c r="J213" s="82"/>
      <c r="K213" s="82"/>
      <c r="L213" s="82"/>
      <c r="M213" s="83"/>
      <c r="N213" s="82"/>
    </row>
    <row r="214" spans="1:14" ht="12.75">
      <c r="A214" s="83"/>
      <c r="B214" s="160"/>
      <c r="C214" s="160"/>
      <c r="D214" s="160"/>
      <c r="E214" s="160"/>
      <c r="F214" s="160"/>
      <c r="G214" s="160"/>
      <c r="H214" s="160"/>
      <c r="I214" s="160"/>
      <c r="J214" s="82"/>
      <c r="K214" s="82"/>
      <c r="L214" s="82"/>
      <c r="M214" s="83"/>
      <c r="N214" s="82"/>
    </row>
    <row r="215" spans="1:14" ht="12.75">
      <c r="A215" s="83"/>
      <c r="B215" s="160"/>
      <c r="C215" s="160"/>
      <c r="D215" s="160"/>
      <c r="E215" s="160"/>
      <c r="F215" s="160"/>
      <c r="G215" s="160"/>
      <c r="H215" s="160"/>
      <c r="I215" s="160"/>
      <c r="J215" s="82"/>
      <c r="K215" s="82"/>
      <c r="L215" s="82"/>
      <c r="M215" s="83"/>
      <c r="N215" s="82"/>
    </row>
    <row r="216" spans="1:14" ht="12.75">
      <c r="A216" s="83"/>
      <c r="B216" s="160"/>
      <c r="C216" s="160"/>
      <c r="D216" s="160"/>
      <c r="E216" s="160"/>
      <c r="F216" s="160"/>
      <c r="G216" s="160"/>
      <c r="H216" s="160"/>
      <c r="I216" s="160"/>
      <c r="J216" s="82"/>
      <c r="K216" s="82"/>
      <c r="L216" s="82"/>
      <c r="M216" s="83"/>
      <c r="N216" s="82"/>
    </row>
    <row r="217" spans="1:14" ht="12.75">
      <c r="A217" s="83"/>
      <c r="B217" s="160"/>
      <c r="C217" s="160"/>
      <c r="D217" s="160"/>
      <c r="E217" s="160"/>
      <c r="F217" s="160"/>
      <c r="G217" s="160"/>
      <c r="H217" s="160"/>
      <c r="I217" s="160"/>
      <c r="J217" s="82"/>
      <c r="K217" s="82"/>
      <c r="L217" s="82"/>
      <c r="M217" s="83"/>
      <c r="N217" s="82"/>
    </row>
    <row r="218" spans="1:14" ht="12.75">
      <c r="A218" s="83"/>
      <c r="B218" s="160"/>
      <c r="C218" s="160"/>
      <c r="D218" s="160"/>
      <c r="E218" s="160"/>
      <c r="F218" s="160"/>
      <c r="G218" s="160"/>
      <c r="H218" s="160"/>
      <c r="I218" s="160"/>
      <c r="J218" s="82"/>
      <c r="K218" s="82"/>
      <c r="L218" s="82"/>
      <c r="M218" s="83"/>
      <c r="N218" s="82"/>
    </row>
    <row r="219" spans="1:14" ht="12.75">
      <c r="A219" s="83"/>
      <c r="B219" s="160"/>
      <c r="C219" s="160"/>
      <c r="D219" s="160"/>
      <c r="E219" s="160"/>
      <c r="F219" s="160"/>
      <c r="G219" s="160"/>
      <c r="H219" s="160"/>
      <c r="I219" s="160"/>
      <c r="J219" s="82"/>
      <c r="K219" s="82"/>
      <c r="L219" s="82"/>
      <c r="M219" s="83"/>
      <c r="N219" s="82"/>
    </row>
    <row r="220" spans="1:14" ht="12.75">
      <c r="A220" s="83"/>
      <c r="B220" s="160"/>
      <c r="C220" s="160"/>
      <c r="D220" s="160"/>
      <c r="E220" s="160"/>
      <c r="F220" s="160"/>
      <c r="G220" s="160"/>
      <c r="H220" s="160"/>
      <c r="I220" s="160"/>
      <c r="J220" s="82"/>
      <c r="K220" s="82"/>
      <c r="L220" s="82"/>
      <c r="M220" s="83"/>
      <c r="N220" s="82"/>
    </row>
    <row r="221" spans="1:14" ht="12.75">
      <c r="A221" s="83"/>
      <c r="B221" s="160"/>
      <c r="C221" s="160"/>
      <c r="D221" s="160"/>
      <c r="E221" s="160"/>
      <c r="F221" s="160"/>
      <c r="G221" s="160"/>
      <c r="H221" s="160"/>
      <c r="I221" s="160"/>
      <c r="J221" s="82"/>
      <c r="K221" s="82"/>
      <c r="L221" s="82"/>
      <c r="M221" s="83"/>
      <c r="N221" s="82"/>
    </row>
    <row r="222" spans="1:14" ht="12.75">
      <c r="A222" s="83"/>
      <c r="B222" s="160"/>
      <c r="C222" s="160"/>
      <c r="D222" s="160"/>
      <c r="E222" s="160"/>
      <c r="F222" s="160"/>
      <c r="G222" s="160"/>
      <c r="H222" s="160"/>
      <c r="I222" s="160"/>
      <c r="J222" s="82"/>
      <c r="K222" s="82"/>
      <c r="L222" s="82"/>
      <c r="M222" s="83"/>
      <c r="N222" s="82"/>
    </row>
    <row r="223" spans="1:14" ht="12.75">
      <c r="A223" s="83"/>
      <c r="B223" s="160"/>
      <c r="C223" s="160"/>
      <c r="D223" s="160"/>
      <c r="E223" s="160"/>
      <c r="F223" s="160"/>
      <c r="G223" s="160"/>
      <c r="H223" s="160"/>
      <c r="I223" s="160"/>
      <c r="J223" s="82"/>
      <c r="K223" s="82"/>
      <c r="L223" s="82"/>
      <c r="M223" s="83"/>
      <c r="N223" s="82"/>
    </row>
    <row r="224" spans="1:14" ht="12.75">
      <c r="A224" s="83"/>
      <c r="B224" s="160"/>
      <c r="C224" s="160"/>
      <c r="D224" s="160"/>
      <c r="E224" s="160"/>
      <c r="F224" s="160"/>
      <c r="G224" s="160"/>
      <c r="H224" s="160"/>
      <c r="I224" s="160"/>
      <c r="J224" s="82"/>
      <c r="K224" s="82"/>
      <c r="L224" s="82"/>
      <c r="M224" s="83"/>
      <c r="N224" s="82"/>
    </row>
    <row r="225" spans="1:14" ht="12.75">
      <c r="A225" s="83"/>
      <c r="B225" s="160"/>
      <c r="C225" s="160"/>
      <c r="D225" s="160"/>
      <c r="E225" s="160"/>
      <c r="F225" s="160"/>
      <c r="G225" s="160"/>
      <c r="H225" s="160"/>
      <c r="I225" s="160"/>
      <c r="J225" s="82"/>
      <c r="K225" s="82"/>
      <c r="L225" s="82"/>
      <c r="M225" s="83"/>
      <c r="N225" s="82"/>
    </row>
    <row r="226" spans="1:14" ht="12.75">
      <c r="A226" s="83"/>
      <c r="B226" s="160"/>
      <c r="C226" s="160"/>
      <c r="D226" s="160"/>
      <c r="E226" s="160"/>
      <c r="F226" s="160"/>
      <c r="G226" s="160"/>
      <c r="H226" s="160"/>
      <c r="I226" s="160"/>
      <c r="J226" s="82"/>
      <c r="K226" s="82"/>
      <c r="L226" s="82"/>
      <c r="M226" s="83"/>
      <c r="N226" s="82"/>
    </row>
    <row r="227" spans="1:14" ht="12.75">
      <c r="A227" s="83"/>
      <c r="B227" s="160"/>
      <c r="C227" s="160"/>
      <c r="D227" s="160"/>
      <c r="E227" s="160"/>
      <c r="F227" s="160"/>
      <c r="G227" s="160"/>
      <c r="H227" s="160"/>
      <c r="I227" s="160"/>
      <c r="J227" s="82"/>
      <c r="K227" s="82"/>
      <c r="L227" s="82"/>
      <c r="M227" s="83"/>
      <c r="N227" s="82"/>
    </row>
    <row r="228" spans="1:14" ht="12.75">
      <c r="A228" s="83"/>
      <c r="B228" s="160"/>
      <c r="C228" s="160"/>
      <c r="D228" s="160"/>
      <c r="E228" s="160"/>
      <c r="F228" s="160"/>
      <c r="G228" s="160"/>
      <c r="H228" s="160"/>
      <c r="I228" s="160"/>
      <c r="J228" s="82"/>
      <c r="K228" s="82"/>
      <c r="L228" s="82"/>
      <c r="M228" s="83"/>
      <c r="N228" s="82"/>
    </row>
    <row r="229" spans="1:14" ht="12.75">
      <c r="A229" s="83"/>
      <c r="B229" s="160"/>
      <c r="C229" s="160"/>
      <c r="D229" s="160"/>
      <c r="E229" s="160"/>
      <c r="F229" s="160"/>
      <c r="G229" s="160"/>
      <c r="H229" s="160"/>
      <c r="I229" s="160"/>
      <c r="J229" s="82"/>
      <c r="K229" s="82"/>
      <c r="L229" s="82"/>
      <c r="M229" s="83"/>
      <c r="N229" s="82"/>
    </row>
    <row r="230" spans="1:14" ht="12.75">
      <c r="A230" s="83"/>
      <c r="B230" s="160"/>
      <c r="C230" s="160"/>
      <c r="D230" s="160"/>
      <c r="E230" s="160"/>
      <c r="F230" s="160"/>
      <c r="G230" s="160"/>
      <c r="H230" s="160"/>
      <c r="I230" s="160"/>
      <c r="J230" s="82"/>
      <c r="K230" s="82"/>
      <c r="L230" s="82"/>
      <c r="M230" s="83"/>
      <c r="N230" s="82"/>
    </row>
    <row r="231" spans="1:14" ht="12.75">
      <c r="A231" s="83"/>
      <c r="B231" s="160"/>
      <c r="C231" s="160"/>
      <c r="D231" s="160"/>
      <c r="E231" s="160"/>
      <c r="F231" s="160"/>
      <c r="G231" s="160"/>
      <c r="H231" s="160"/>
      <c r="I231" s="160"/>
      <c r="J231" s="82"/>
      <c r="K231" s="82"/>
      <c r="L231" s="82"/>
      <c r="M231" s="83"/>
      <c r="N231" s="82"/>
    </row>
    <row r="232" spans="1:14" ht="12.75">
      <c r="A232" s="83"/>
      <c r="B232" s="160"/>
      <c r="C232" s="160"/>
      <c r="D232" s="160"/>
      <c r="E232" s="160"/>
      <c r="F232" s="160"/>
      <c r="G232" s="160"/>
      <c r="H232" s="160"/>
      <c r="I232" s="160"/>
      <c r="J232" s="82"/>
      <c r="K232" s="82"/>
      <c r="L232" s="82"/>
      <c r="M232" s="83"/>
      <c r="N232" s="82"/>
    </row>
    <row r="233" spans="1:14" ht="12.75">
      <c r="A233" s="83"/>
      <c r="B233" s="160"/>
      <c r="C233" s="160"/>
      <c r="D233" s="160"/>
      <c r="E233" s="160"/>
      <c r="F233" s="160"/>
      <c r="G233" s="160"/>
      <c r="H233" s="160"/>
      <c r="I233" s="160"/>
      <c r="J233" s="82"/>
      <c r="K233" s="82"/>
      <c r="L233" s="82"/>
      <c r="M233" s="83"/>
      <c r="N233" s="82"/>
    </row>
    <row r="234" spans="2:14" ht="12.75">
      <c r="B234" s="161"/>
      <c r="C234" s="161"/>
      <c r="D234" s="161"/>
      <c r="E234" s="161"/>
      <c r="F234" s="161"/>
      <c r="G234" s="161"/>
      <c r="H234" s="161"/>
      <c r="I234" s="161"/>
      <c r="M234" s="83"/>
      <c r="N234" s="82"/>
    </row>
    <row r="235" spans="2:9" ht="12.75">
      <c r="B235" s="161"/>
      <c r="C235" s="161"/>
      <c r="D235" s="161"/>
      <c r="E235" s="161"/>
      <c r="F235" s="161"/>
      <c r="G235" s="161"/>
      <c r="H235" s="161"/>
      <c r="I235" s="161"/>
    </row>
    <row r="236" spans="2:9" ht="12.75">
      <c r="B236" s="161"/>
      <c r="C236" s="161"/>
      <c r="D236" s="161"/>
      <c r="E236" s="161"/>
      <c r="F236" s="161"/>
      <c r="G236" s="161"/>
      <c r="H236" s="161"/>
      <c r="I236" s="161"/>
    </row>
    <row r="237" spans="2:9" ht="12.75">
      <c r="B237" s="161"/>
      <c r="C237" s="161"/>
      <c r="D237" s="161"/>
      <c r="E237" s="161"/>
      <c r="F237" s="161"/>
      <c r="G237" s="161"/>
      <c r="H237" s="161"/>
      <c r="I237" s="161"/>
    </row>
    <row r="238" spans="2:9" ht="12.75">
      <c r="B238" s="161"/>
      <c r="C238" s="161"/>
      <c r="D238" s="161"/>
      <c r="E238" s="161"/>
      <c r="F238" s="161"/>
      <c r="G238" s="161"/>
      <c r="H238" s="161"/>
      <c r="I238" s="161"/>
    </row>
    <row r="239" spans="2:9" ht="12.75">
      <c r="B239" s="161"/>
      <c r="C239" s="161"/>
      <c r="D239" s="161"/>
      <c r="E239" s="161"/>
      <c r="F239" s="161"/>
      <c r="G239" s="161"/>
      <c r="H239" s="161"/>
      <c r="I239" s="161"/>
    </row>
    <row r="240" spans="2:9" ht="12.75">
      <c r="B240" s="161"/>
      <c r="C240" s="161"/>
      <c r="D240" s="161"/>
      <c r="E240" s="161"/>
      <c r="F240" s="161"/>
      <c r="G240" s="161"/>
      <c r="H240" s="161"/>
      <c r="I240" s="161"/>
    </row>
    <row r="241" spans="2:9" ht="12.75">
      <c r="B241" s="161"/>
      <c r="C241" s="161"/>
      <c r="D241" s="161"/>
      <c r="E241" s="161"/>
      <c r="F241" s="161"/>
      <c r="G241" s="161"/>
      <c r="H241" s="161"/>
      <c r="I241" s="161"/>
    </row>
    <row r="242" spans="2:9" ht="12.75">
      <c r="B242" s="161"/>
      <c r="C242" s="161"/>
      <c r="D242" s="161"/>
      <c r="E242" s="161"/>
      <c r="F242" s="161"/>
      <c r="G242" s="161"/>
      <c r="H242" s="161"/>
      <c r="I242" s="161"/>
    </row>
    <row r="243" spans="2:9" ht="12.75">
      <c r="B243" s="161"/>
      <c r="C243" s="161"/>
      <c r="D243" s="161"/>
      <c r="E243" s="161"/>
      <c r="F243" s="161"/>
      <c r="G243" s="161"/>
      <c r="H243" s="161"/>
      <c r="I243" s="161"/>
    </row>
    <row r="244" spans="2:9" ht="12.75">
      <c r="B244" s="161"/>
      <c r="C244" s="161"/>
      <c r="D244" s="161"/>
      <c r="E244" s="161"/>
      <c r="F244" s="161"/>
      <c r="G244" s="161"/>
      <c r="H244" s="161"/>
      <c r="I244" s="161"/>
    </row>
    <row r="245" spans="2:9" ht="12.75">
      <c r="B245" s="161"/>
      <c r="C245" s="161"/>
      <c r="D245" s="161"/>
      <c r="E245" s="161"/>
      <c r="F245" s="161"/>
      <c r="G245" s="161"/>
      <c r="H245" s="161"/>
      <c r="I245" s="161"/>
    </row>
    <row r="246" spans="2:9" ht="12.75">
      <c r="B246" s="161"/>
      <c r="C246" s="161"/>
      <c r="D246" s="161"/>
      <c r="E246" s="161"/>
      <c r="F246" s="161"/>
      <c r="G246" s="161"/>
      <c r="H246" s="161"/>
      <c r="I246" s="161"/>
    </row>
    <row r="247" spans="2:9" ht="12.75">
      <c r="B247" s="161"/>
      <c r="C247" s="161"/>
      <c r="D247" s="161"/>
      <c r="E247" s="161"/>
      <c r="F247" s="161"/>
      <c r="G247" s="161"/>
      <c r="H247" s="161"/>
      <c r="I247" s="161"/>
    </row>
    <row r="248" spans="2:9" ht="12.75">
      <c r="B248" s="161"/>
      <c r="C248" s="161"/>
      <c r="D248" s="161"/>
      <c r="E248" s="161"/>
      <c r="F248" s="161"/>
      <c r="G248" s="161"/>
      <c r="H248" s="161"/>
      <c r="I248" s="161"/>
    </row>
    <row r="249" spans="2:9" ht="12.75">
      <c r="B249" s="161"/>
      <c r="C249" s="161"/>
      <c r="D249" s="161"/>
      <c r="E249" s="161"/>
      <c r="F249" s="161"/>
      <c r="G249" s="161"/>
      <c r="H249" s="161"/>
      <c r="I249" s="161"/>
    </row>
    <row r="250" spans="2:9" ht="12.75">
      <c r="B250" s="161"/>
      <c r="C250" s="161"/>
      <c r="D250" s="161"/>
      <c r="E250" s="161"/>
      <c r="F250" s="161"/>
      <c r="G250" s="161"/>
      <c r="H250" s="161"/>
      <c r="I250" s="161"/>
    </row>
    <row r="251" spans="2:9" ht="12.75">
      <c r="B251" s="161"/>
      <c r="C251" s="161"/>
      <c r="D251" s="161"/>
      <c r="E251" s="161"/>
      <c r="F251" s="161"/>
      <c r="G251" s="161"/>
      <c r="H251" s="161"/>
      <c r="I251" s="161"/>
    </row>
    <row r="252" spans="2:9" ht="12.75">
      <c r="B252" s="161"/>
      <c r="C252" s="161"/>
      <c r="D252" s="161"/>
      <c r="E252" s="161"/>
      <c r="F252" s="161"/>
      <c r="G252" s="161"/>
      <c r="H252" s="161"/>
      <c r="I252" s="161"/>
    </row>
    <row r="253" spans="2:9" ht="12.75">
      <c r="B253" s="161"/>
      <c r="C253" s="161"/>
      <c r="D253" s="161"/>
      <c r="E253" s="161"/>
      <c r="F253" s="161"/>
      <c r="G253" s="161"/>
      <c r="H253" s="161"/>
      <c r="I253" s="161"/>
    </row>
    <row r="254" spans="2:9" ht="12.75">
      <c r="B254" s="161"/>
      <c r="C254" s="161"/>
      <c r="D254" s="161"/>
      <c r="E254" s="161"/>
      <c r="F254" s="161"/>
      <c r="G254" s="161"/>
      <c r="H254" s="161"/>
      <c r="I254" s="161"/>
    </row>
    <row r="255" spans="2:9" ht="12.75">
      <c r="B255" s="161"/>
      <c r="C255" s="161"/>
      <c r="D255" s="161"/>
      <c r="E255" s="161"/>
      <c r="F255" s="161"/>
      <c r="G255" s="161"/>
      <c r="H255" s="161"/>
      <c r="I255" s="161"/>
    </row>
    <row r="256" spans="2:9" ht="12.75">
      <c r="B256" s="161"/>
      <c r="C256" s="161"/>
      <c r="D256" s="161"/>
      <c r="E256" s="161"/>
      <c r="F256" s="161"/>
      <c r="G256" s="161"/>
      <c r="H256" s="161"/>
      <c r="I256" s="161"/>
    </row>
    <row r="257" spans="2:9" ht="12.75">
      <c r="B257" s="161"/>
      <c r="C257" s="161"/>
      <c r="D257" s="161"/>
      <c r="E257" s="161"/>
      <c r="F257" s="161"/>
      <c r="G257" s="161"/>
      <c r="H257" s="161"/>
      <c r="I257" s="161"/>
    </row>
    <row r="258" spans="2:9" ht="12.75">
      <c r="B258" s="161"/>
      <c r="C258" s="161"/>
      <c r="D258" s="161"/>
      <c r="E258" s="161"/>
      <c r="F258" s="161"/>
      <c r="G258" s="161"/>
      <c r="H258" s="161"/>
      <c r="I258" s="161"/>
    </row>
    <row r="259" spans="2:9" ht="12.75">
      <c r="B259" s="161"/>
      <c r="C259" s="161"/>
      <c r="D259" s="161"/>
      <c r="E259" s="161"/>
      <c r="F259" s="161"/>
      <c r="G259" s="161"/>
      <c r="H259" s="161"/>
      <c r="I259" s="161"/>
    </row>
    <row r="260" spans="2:9" ht="12.75">
      <c r="B260" s="161"/>
      <c r="C260" s="161"/>
      <c r="D260" s="161"/>
      <c r="E260" s="161"/>
      <c r="F260" s="161"/>
      <c r="G260" s="161"/>
      <c r="H260" s="161"/>
      <c r="I260" s="161"/>
    </row>
    <row r="261" spans="2:9" ht="12.75">
      <c r="B261" s="161"/>
      <c r="C261" s="161"/>
      <c r="D261" s="161"/>
      <c r="E261" s="161"/>
      <c r="F261" s="161"/>
      <c r="G261" s="161"/>
      <c r="H261" s="161"/>
      <c r="I261" s="161"/>
    </row>
    <row r="262" spans="2:9" ht="12.75">
      <c r="B262" s="161"/>
      <c r="C262" s="161"/>
      <c r="D262" s="161"/>
      <c r="E262" s="161"/>
      <c r="F262" s="161"/>
      <c r="G262" s="161"/>
      <c r="H262" s="161"/>
      <c r="I262" s="161"/>
    </row>
    <row r="263" spans="2:9" ht="12.75">
      <c r="B263" s="161"/>
      <c r="C263" s="161"/>
      <c r="D263" s="161"/>
      <c r="E263" s="161"/>
      <c r="F263" s="161"/>
      <c r="G263" s="161"/>
      <c r="H263" s="161"/>
      <c r="I263" s="161"/>
    </row>
    <row r="264" spans="2:9" ht="12.75">
      <c r="B264" s="161"/>
      <c r="C264" s="161"/>
      <c r="D264" s="161"/>
      <c r="E264" s="161"/>
      <c r="F264" s="161"/>
      <c r="G264" s="161"/>
      <c r="H264" s="161"/>
      <c r="I264" s="161"/>
    </row>
    <row r="265" spans="2:9" ht="12.75">
      <c r="B265" s="161"/>
      <c r="C265" s="161"/>
      <c r="D265" s="161"/>
      <c r="E265" s="161"/>
      <c r="F265" s="161"/>
      <c r="G265" s="161"/>
      <c r="H265" s="161"/>
      <c r="I265" s="161"/>
    </row>
    <row r="266" spans="2:9" ht="12.75">
      <c r="B266" s="161"/>
      <c r="C266" s="161"/>
      <c r="D266" s="161"/>
      <c r="E266" s="161"/>
      <c r="F266" s="161"/>
      <c r="G266" s="161"/>
      <c r="H266" s="161"/>
      <c r="I266" s="161"/>
    </row>
    <row r="267" spans="2:9" ht="12.75">
      <c r="B267" s="161"/>
      <c r="C267" s="161"/>
      <c r="D267" s="161"/>
      <c r="E267" s="161"/>
      <c r="F267" s="161"/>
      <c r="G267" s="161"/>
      <c r="H267" s="161"/>
      <c r="I267" s="161"/>
    </row>
    <row r="268" spans="2:9" ht="12.75">
      <c r="B268" s="161"/>
      <c r="C268" s="161"/>
      <c r="D268" s="161"/>
      <c r="E268" s="161"/>
      <c r="F268" s="161"/>
      <c r="G268" s="161"/>
      <c r="H268" s="161"/>
      <c r="I268" s="161"/>
    </row>
    <row r="269" spans="2:9" ht="12.75">
      <c r="B269" s="161"/>
      <c r="C269" s="161"/>
      <c r="D269" s="161"/>
      <c r="E269" s="161"/>
      <c r="F269" s="161"/>
      <c r="G269" s="161"/>
      <c r="H269" s="161"/>
      <c r="I269" s="161"/>
    </row>
    <row r="270" spans="2:9" ht="12.75">
      <c r="B270" s="161"/>
      <c r="C270" s="161"/>
      <c r="D270" s="161"/>
      <c r="E270" s="161"/>
      <c r="F270" s="161"/>
      <c r="G270" s="161"/>
      <c r="H270" s="161"/>
      <c r="I270" s="161"/>
    </row>
    <row r="271" spans="2:9" ht="12.75">
      <c r="B271" s="161"/>
      <c r="C271" s="161"/>
      <c r="D271" s="161"/>
      <c r="E271" s="161"/>
      <c r="F271" s="161"/>
      <c r="G271" s="161"/>
      <c r="H271" s="161"/>
      <c r="I271" s="161"/>
    </row>
    <row r="272" spans="2:9" ht="12.75">
      <c r="B272" s="161"/>
      <c r="C272" s="161"/>
      <c r="D272" s="161"/>
      <c r="E272" s="161"/>
      <c r="F272" s="161"/>
      <c r="G272" s="161"/>
      <c r="H272" s="161"/>
      <c r="I272" s="161"/>
    </row>
    <row r="273" spans="2:9" ht="12.75">
      <c r="B273" s="161"/>
      <c r="C273" s="161"/>
      <c r="D273" s="161"/>
      <c r="E273" s="161"/>
      <c r="F273" s="161"/>
      <c r="G273" s="161"/>
      <c r="H273" s="161"/>
      <c r="I273" s="161"/>
    </row>
    <row r="274" spans="2:9" ht="12.75">
      <c r="B274" s="161"/>
      <c r="C274" s="161"/>
      <c r="D274" s="161"/>
      <c r="E274" s="161"/>
      <c r="F274" s="161"/>
      <c r="G274" s="161"/>
      <c r="H274" s="161"/>
      <c r="I274" s="161"/>
    </row>
    <row r="275" spans="2:9" ht="12.75">
      <c r="B275" s="161"/>
      <c r="C275" s="161"/>
      <c r="D275" s="161"/>
      <c r="E275" s="161"/>
      <c r="F275" s="161"/>
      <c r="G275" s="161"/>
      <c r="H275" s="161"/>
      <c r="I275" s="161"/>
    </row>
    <row r="276" spans="2:9" ht="12.75">
      <c r="B276" s="161"/>
      <c r="C276" s="161"/>
      <c r="D276" s="161"/>
      <c r="E276" s="161"/>
      <c r="F276" s="161"/>
      <c r="G276" s="161"/>
      <c r="H276" s="161"/>
      <c r="I276" s="161"/>
    </row>
    <row r="277" spans="2:9" ht="12.75">
      <c r="B277" s="161"/>
      <c r="C277" s="161"/>
      <c r="D277" s="161"/>
      <c r="E277" s="161"/>
      <c r="F277" s="161"/>
      <c r="G277" s="161"/>
      <c r="H277" s="161"/>
      <c r="I277" s="161"/>
    </row>
    <row r="278" spans="2:9" ht="12.75">
      <c r="B278" s="161"/>
      <c r="C278" s="161"/>
      <c r="D278" s="161"/>
      <c r="E278" s="161"/>
      <c r="F278" s="161"/>
      <c r="G278" s="161"/>
      <c r="H278" s="161"/>
      <c r="I278" s="161"/>
    </row>
    <row r="279" spans="2:9" ht="12.75">
      <c r="B279" s="161"/>
      <c r="C279" s="161"/>
      <c r="D279" s="161"/>
      <c r="E279" s="161"/>
      <c r="F279" s="161"/>
      <c r="G279" s="161"/>
      <c r="H279" s="161"/>
      <c r="I279" s="161"/>
    </row>
    <row r="280" spans="2:9" ht="12.75">
      <c r="B280" s="161"/>
      <c r="C280" s="161"/>
      <c r="D280" s="161"/>
      <c r="E280" s="161"/>
      <c r="F280" s="161"/>
      <c r="G280" s="161"/>
      <c r="H280" s="161"/>
      <c r="I280" s="161"/>
    </row>
    <row r="281" spans="2:9" ht="12.75">
      <c r="B281" s="161"/>
      <c r="C281" s="161"/>
      <c r="D281" s="161"/>
      <c r="E281" s="161"/>
      <c r="F281" s="161"/>
      <c r="G281" s="161"/>
      <c r="H281" s="161"/>
      <c r="I281" s="161"/>
    </row>
    <row r="282" spans="2:9" ht="12.75">
      <c r="B282" s="161"/>
      <c r="C282" s="161"/>
      <c r="D282" s="161"/>
      <c r="E282" s="161"/>
      <c r="F282" s="161"/>
      <c r="G282" s="161"/>
      <c r="H282" s="161"/>
      <c r="I282" s="161"/>
    </row>
    <row r="283" spans="2:9" ht="12.75">
      <c r="B283" s="161"/>
      <c r="C283" s="161"/>
      <c r="D283" s="161"/>
      <c r="E283" s="161"/>
      <c r="F283" s="161"/>
      <c r="G283" s="161"/>
      <c r="H283" s="161"/>
      <c r="I283" s="161"/>
    </row>
    <row r="284" spans="2:9" ht="12.75">
      <c r="B284" s="161"/>
      <c r="C284" s="161"/>
      <c r="D284" s="161"/>
      <c r="E284" s="161"/>
      <c r="F284" s="161"/>
      <c r="G284" s="161"/>
      <c r="H284" s="161"/>
      <c r="I284" s="161"/>
    </row>
    <row r="285" spans="2:9" ht="12.75">
      <c r="B285" s="161"/>
      <c r="C285" s="161"/>
      <c r="D285" s="161"/>
      <c r="E285" s="161"/>
      <c r="F285" s="161"/>
      <c r="G285" s="161"/>
      <c r="H285" s="161"/>
      <c r="I285" s="161"/>
    </row>
    <row r="286" spans="2:9" ht="12.75">
      <c r="B286" s="161"/>
      <c r="C286" s="161"/>
      <c r="D286" s="161"/>
      <c r="E286" s="161"/>
      <c r="F286" s="161"/>
      <c r="G286" s="161"/>
      <c r="H286" s="161"/>
      <c r="I286" s="161"/>
    </row>
    <row r="287" spans="2:9" ht="12.75">
      <c r="B287" s="161"/>
      <c r="C287" s="161"/>
      <c r="D287" s="161"/>
      <c r="E287" s="161"/>
      <c r="F287" s="161"/>
      <c r="G287" s="161"/>
      <c r="H287" s="161"/>
      <c r="I287" s="161"/>
    </row>
    <row r="288" spans="2:9" ht="12.75">
      <c r="B288" s="161"/>
      <c r="C288" s="161"/>
      <c r="D288" s="161"/>
      <c r="E288" s="161"/>
      <c r="F288" s="161"/>
      <c r="G288" s="161"/>
      <c r="H288" s="161"/>
      <c r="I288" s="161"/>
    </row>
    <row r="289" spans="2:9" ht="12.75">
      <c r="B289" s="161"/>
      <c r="C289" s="161"/>
      <c r="D289" s="161"/>
      <c r="E289" s="161"/>
      <c r="F289" s="161"/>
      <c r="G289" s="161"/>
      <c r="H289" s="161"/>
      <c r="I289" s="161"/>
    </row>
    <row r="290" spans="2:9" ht="12.75">
      <c r="B290" s="161"/>
      <c r="C290" s="161"/>
      <c r="D290" s="161"/>
      <c r="E290" s="161"/>
      <c r="F290" s="161"/>
      <c r="G290" s="161"/>
      <c r="H290" s="161"/>
      <c r="I290" s="161"/>
    </row>
    <row r="291" spans="2:9" ht="12.75">
      <c r="B291" s="161"/>
      <c r="C291" s="161"/>
      <c r="D291" s="161"/>
      <c r="E291" s="161"/>
      <c r="F291" s="161"/>
      <c r="G291" s="161"/>
      <c r="H291" s="161"/>
      <c r="I291" s="161"/>
    </row>
    <row r="292" spans="2:9" ht="12.75">
      <c r="B292" s="161"/>
      <c r="C292" s="161"/>
      <c r="D292" s="161"/>
      <c r="E292" s="161"/>
      <c r="F292" s="161"/>
      <c r="G292" s="161"/>
      <c r="H292" s="161"/>
      <c r="I292" s="161"/>
    </row>
    <row r="293" spans="2:9" ht="12.75">
      <c r="B293" s="161"/>
      <c r="C293" s="161"/>
      <c r="D293" s="161"/>
      <c r="E293" s="161"/>
      <c r="F293" s="161"/>
      <c r="G293" s="161"/>
      <c r="H293" s="161"/>
      <c r="I293" s="161"/>
    </row>
    <row r="294" spans="2:9" ht="12.75">
      <c r="B294" s="161"/>
      <c r="C294" s="161"/>
      <c r="D294" s="161"/>
      <c r="E294" s="161"/>
      <c r="F294" s="161"/>
      <c r="G294" s="161"/>
      <c r="H294" s="161"/>
      <c r="I294" s="161"/>
    </row>
    <row r="295" spans="2:9" ht="12.75">
      <c r="B295" s="161"/>
      <c r="C295" s="161"/>
      <c r="D295" s="161"/>
      <c r="E295" s="161"/>
      <c r="F295" s="161"/>
      <c r="G295" s="161"/>
      <c r="H295" s="161"/>
      <c r="I295" s="161"/>
    </row>
    <row r="296" spans="2:9" ht="12.75">
      <c r="B296" s="161"/>
      <c r="C296" s="161"/>
      <c r="D296" s="161"/>
      <c r="E296" s="161"/>
      <c r="F296" s="161"/>
      <c r="G296" s="161"/>
      <c r="H296" s="161"/>
      <c r="I296" s="161"/>
    </row>
    <row r="297" spans="2:9" ht="12.75">
      <c r="B297" s="161"/>
      <c r="C297" s="161"/>
      <c r="D297" s="161"/>
      <c r="E297" s="161"/>
      <c r="F297" s="161"/>
      <c r="G297" s="161"/>
      <c r="H297" s="161"/>
      <c r="I297" s="161"/>
    </row>
    <row r="298" spans="2:9" ht="12.75">
      <c r="B298" s="161"/>
      <c r="C298" s="161"/>
      <c r="D298" s="161"/>
      <c r="E298" s="161"/>
      <c r="F298" s="161"/>
      <c r="G298" s="161"/>
      <c r="H298" s="161"/>
      <c r="I298" s="161"/>
    </row>
    <row r="299" spans="2:9" ht="12.75">
      <c r="B299" s="161"/>
      <c r="C299" s="161"/>
      <c r="D299" s="161"/>
      <c r="E299" s="161"/>
      <c r="F299" s="161"/>
      <c r="G299" s="161"/>
      <c r="H299" s="161"/>
      <c r="I299" s="161"/>
    </row>
    <row r="300" spans="2:9" ht="12.75">
      <c r="B300" s="161"/>
      <c r="C300" s="161"/>
      <c r="D300" s="161"/>
      <c r="E300" s="161"/>
      <c r="F300" s="161"/>
      <c r="G300" s="161"/>
      <c r="H300" s="161"/>
      <c r="I300" s="161"/>
    </row>
    <row r="301" spans="2:9" ht="12.75">
      <c r="B301" s="161"/>
      <c r="C301" s="161"/>
      <c r="D301" s="161"/>
      <c r="E301" s="161"/>
      <c r="F301" s="161"/>
      <c r="G301" s="161"/>
      <c r="H301" s="161"/>
      <c r="I301" s="161"/>
    </row>
    <row r="302" spans="2:9" ht="12.75">
      <c r="B302" s="161"/>
      <c r="C302" s="161"/>
      <c r="D302" s="161"/>
      <c r="E302" s="161"/>
      <c r="F302" s="161"/>
      <c r="G302" s="161"/>
      <c r="H302" s="161"/>
      <c r="I302" s="161"/>
    </row>
    <row r="303" spans="2:9" ht="12.75">
      <c r="B303" s="161"/>
      <c r="C303" s="161"/>
      <c r="D303" s="161"/>
      <c r="E303" s="161"/>
      <c r="F303" s="161"/>
      <c r="G303" s="161"/>
      <c r="H303" s="161"/>
      <c r="I303" s="161"/>
    </row>
    <row r="304" spans="2:9" ht="12.75">
      <c r="B304" s="161"/>
      <c r="C304" s="161"/>
      <c r="D304" s="161"/>
      <c r="E304" s="161"/>
      <c r="F304" s="161"/>
      <c r="G304" s="161"/>
      <c r="H304" s="161"/>
      <c r="I304" s="161"/>
    </row>
    <row r="305" spans="2:9" ht="12.75">
      <c r="B305" s="161"/>
      <c r="C305" s="161"/>
      <c r="D305" s="161"/>
      <c r="E305" s="161"/>
      <c r="F305" s="161"/>
      <c r="G305" s="161"/>
      <c r="H305" s="161"/>
      <c r="I305" s="161"/>
    </row>
    <row r="306" spans="2:9" ht="12.75">
      <c r="B306" s="161"/>
      <c r="C306" s="161"/>
      <c r="D306" s="161"/>
      <c r="E306" s="161"/>
      <c r="F306" s="161"/>
      <c r="G306" s="161"/>
      <c r="H306" s="161"/>
      <c r="I306" s="161"/>
    </row>
    <row r="307" spans="2:9" ht="12.75">
      <c r="B307" s="161"/>
      <c r="C307" s="161"/>
      <c r="D307" s="161"/>
      <c r="E307" s="161"/>
      <c r="F307" s="161"/>
      <c r="G307" s="161"/>
      <c r="H307" s="161"/>
      <c r="I307" s="161"/>
    </row>
    <row r="308" spans="2:9" ht="12.75">
      <c r="B308" s="161"/>
      <c r="C308" s="161"/>
      <c r="D308" s="161"/>
      <c r="E308" s="161"/>
      <c r="F308" s="161"/>
      <c r="G308" s="161"/>
      <c r="H308" s="161"/>
      <c r="I308" s="161"/>
    </row>
    <row r="309" spans="2:9" ht="12.75">
      <c r="B309" s="161"/>
      <c r="C309" s="161"/>
      <c r="D309" s="161"/>
      <c r="E309" s="161"/>
      <c r="F309" s="161"/>
      <c r="G309" s="161"/>
      <c r="H309" s="161"/>
      <c r="I309" s="161"/>
    </row>
    <row r="310" spans="2:9" ht="12.75">
      <c r="B310" s="161"/>
      <c r="C310" s="161"/>
      <c r="D310" s="161"/>
      <c r="E310" s="161"/>
      <c r="F310" s="161"/>
      <c r="G310" s="161"/>
      <c r="H310" s="161"/>
      <c r="I310" s="161"/>
    </row>
    <row r="311" spans="2:9" ht="12.75">
      <c r="B311" s="161"/>
      <c r="C311" s="161"/>
      <c r="D311" s="161"/>
      <c r="E311" s="161"/>
      <c r="F311" s="161"/>
      <c r="G311" s="161"/>
      <c r="H311" s="161"/>
      <c r="I311" s="161"/>
    </row>
    <row r="312" spans="2:9" ht="12.75">
      <c r="B312" s="161"/>
      <c r="C312" s="161"/>
      <c r="D312" s="161"/>
      <c r="E312" s="161"/>
      <c r="F312" s="161"/>
      <c r="G312" s="161"/>
      <c r="H312" s="161"/>
      <c r="I312" s="161"/>
    </row>
    <row r="313" spans="2:9" ht="12.75">
      <c r="B313" s="161"/>
      <c r="C313" s="161"/>
      <c r="D313" s="161"/>
      <c r="E313" s="161"/>
      <c r="F313" s="161"/>
      <c r="G313" s="161"/>
      <c r="H313" s="161"/>
      <c r="I313" s="161"/>
    </row>
    <row r="314" spans="2:9" ht="12.75">
      <c r="B314" s="161"/>
      <c r="C314" s="161"/>
      <c r="D314" s="161"/>
      <c r="E314" s="161"/>
      <c r="F314" s="161"/>
      <c r="G314" s="161"/>
      <c r="H314" s="161"/>
      <c r="I314" s="161"/>
    </row>
    <row r="315" spans="2:9" ht="12.75">
      <c r="B315" s="161"/>
      <c r="C315" s="161"/>
      <c r="D315" s="161"/>
      <c r="E315" s="161"/>
      <c r="F315" s="161"/>
      <c r="G315" s="161"/>
      <c r="H315" s="161"/>
      <c r="I315" s="161"/>
    </row>
    <row r="316" spans="2:9" ht="12.75">
      <c r="B316" s="161"/>
      <c r="C316" s="161"/>
      <c r="D316" s="161"/>
      <c r="E316" s="161"/>
      <c r="F316" s="161"/>
      <c r="G316" s="161"/>
      <c r="H316" s="161"/>
      <c r="I316" s="161"/>
    </row>
    <row r="317" spans="2:9" ht="12.75">
      <c r="B317" s="161"/>
      <c r="C317" s="161"/>
      <c r="D317" s="161"/>
      <c r="E317" s="161"/>
      <c r="F317" s="161"/>
      <c r="G317" s="161"/>
      <c r="H317" s="161"/>
      <c r="I317" s="161"/>
    </row>
    <row r="318" spans="2:9" ht="12.75">
      <c r="B318" s="161"/>
      <c r="C318" s="161"/>
      <c r="D318" s="161"/>
      <c r="E318" s="161"/>
      <c r="F318" s="161"/>
      <c r="G318" s="161"/>
      <c r="H318" s="161"/>
      <c r="I318" s="161"/>
    </row>
    <row r="319" spans="2:9" ht="12.75">
      <c r="B319" s="161"/>
      <c r="C319" s="161"/>
      <c r="D319" s="161"/>
      <c r="E319" s="161"/>
      <c r="F319" s="161"/>
      <c r="G319" s="161"/>
      <c r="H319" s="161"/>
      <c r="I319" s="161"/>
    </row>
    <row r="320" spans="2:9" ht="12.75">
      <c r="B320" s="161"/>
      <c r="C320" s="161"/>
      <c r="D320" s="161"/>
      <c r="E320" s="161"/>
      <c r="F320" s="161"/>
      <c r="G320" s="161"/>
      <c r="H320" s="161"/>
      <c r="I320" s="161"/>
    </row>
    <row r="321" spans="2:9" ht="12.75">
      <c r="B321" s="161"/>
      <c r="C321" s="161"/>
      <c r="D321" s="161"/>
      <c r="E321" s="161"/>
      <c r="F321" s="161"/>
      <c r="G321" s="161"/>
      <c r="H321" s="161"/>
      <c r="I321" s="161"/>
    </row>
    <row r="322" spans="2:9" ht="12.75">
      <c r="B322" s="161"/>
      <c r="C322" s="161"/>
      <c r="D322" s="161"/>
      <c r="E322" s="161"/>
      <c r="F322" s="161"/>
      <c r="G322" s="161"/>
      <c r="H322" s="161"/>
      <c r="I322" s="161"/>
    </row>
    <row r="323" spans="2:9" ht="12.75">
      <c r="B323" s="161"/>
      <c r="C323" s="161"/>
      <c r="D323" s="161"/>
      <c r="E323" s="161"/>
      <c r="F323" s="161"/>
      <c r="G323" s="161"/>
      <c r="H323" s="161"/>
      <c r="I323" s="161"/>
    </row>
    <row r="324" spans="2:9" ht="12.75">
      <c r="B324" s="161"/>
      <c r="C324" s="161"/>
      <c r="D324" s="161"/>
      <c r="E324" s="161"/>
      <c r="F324" s="161"/>
      <c r="G324" s="161"/>
      <c r="H324" s="161"/>
      <c r="I324" s="161"/>
    </row>
    <row r="325" spans="2:9" ht="12.75">
      <c r="B325" s="161"/>
      <c r="C325" s="161"/>
      <c r="D325" s="161"/>
      <c r="E325" s="161"/>
      <c r="F325" s="161"/>
      <c r="G325" s="161"/>
      <c r="H325" s="161"/>
      <c r="I325" s="161"/>
    </row>
    <row r="326" spans="2:9" ht="12.75">
      <c r="B326" s="161"/>
      <c r="C326" s="161"/>
      <c r="D326" s="161"/>
      <c r="E326" s="161"/>
      <c r="F326" s="161"/>
      <c r="G326" s="161"/>
      <c r="H326" s="161"/>
      <c r="I326" s="161"/>
    </row>
    <row r="327" spans="2:9" ht="12.75">
      <c r="B327" s="161"/>
      <c r="C327" s="161"/>
      <c r="D327" s="161"/>
      <c r="E327" s="161"/>
      <c r="F327" s="161"/>
      <c r="G327" s="161"/>
      <c r="H327" s="161"/>
      <c r="I327" s="161"/>
    </row>
    <row r="328" spans="2:9" ht="12.75">
      <c r="B328" s="161"/>
      <c r="C328" s="161"/>
      <c r="D328" s="161"/>
      <c r="E328" s="161"/>
      <c r="F328" s="161"/>
      <c r="G328" s="161"/>
      <c r="H328" s="161"/>
      <c r="I328" s="161"/>
    </row>
    <row r="329" spans="2:9" ht="12.75">
      <c r="B329" s="161"/>
      <c r="C329" s="161"/>
      <c r="D329" s="161"/>
      <c r="E329" s="161"/>
      <c r="F329" s="161"/>
      <c r="G329" s="161"/>
      <c r="H329" s="161"/>
      <c r="I329" s="161"/>
    </row>
    <row r="330" spans="2:9" ht="12.75">
      <c r="B330" s="161"/>
      <c r="C330" s="161"/>
      <c r="D330" s="161"/>
      <c r="E330" s="161"/>
      <c r="F330" s="161"/>
      <c r="G330" s="161"/>
      <c r="H330" s="161"/>
      <c r="I330" s="161"/>
    </row>
    <row r="331" spans="2:9" ht="12.75">
      <c r="B331" s="161"/>
      <c r="C331" s="161"/>
      <c r="D331" s="161"/>
      <c r="E331" s="161"/>
      <c r="F331" s="161"/>
      <c r="G331" s="161"/>
      <c r="H331" s="161"/>
      <c r="I331" s="161"/>
    </row>
    <row r="332" spans="2:9" ht="12.75">
      <c r="B332" s="161"/>
      <c r="C332" s="161"/>
      <c r="D332" s="161"/>
      <c r="E332" s="161"/>
      <c r="F332" s="161"/>
      <c r="G332" s="161"/>
      <c r="H332" s="161"/>
      <c r="I332" s="161"/>
    </row>
    <row r="333" spans="2:9" ht="12.75">
      <c r="B333" s="161"/>
      <c r="C333" s="161"/>
      <c r="D333" s="161"/>
      <c r="E333" s="161"/>
      <c r="F333" s="161"/>
      <c r="G333" s="161"/>
      <c r="H333" s="161"/>
      <c r="I333" s="161"/>
    </row>
    <row r="334" spans="2:9" ht="12.75">
      <c r="B334" s="161"/>
      <c r="C334" s="161"/>
      <c r="D334" s="161"/>
      <c r="E334" s="161"/>
      <c r="F334" s="161"/>
      <c r="G334" s="161"/>
      <c r="H334" s="161"/>
      <c r="I334" s="161"/>
    </row>
    <row r="335" spans="2:9" ht="12.75">
      <c r="B335" s="161"/>
      <c r="C335" s="161"/>
      <c r="D335" s="161"/>
      <c r="E335" s="161"/>
      <c r="F335" s="161"/>
      <c r="G335" s="161"/>
      <c r="H335" s="161"/>
      <c r="I335" s="161"/>
    </row>
    <row r="336" spans="2:9" ht="12.75">
      <c r="B336" s="161"/>
      <c r="C336" s="161"/>
      <c r="D336" s="161"/>
      <c r="E336" s="161"/>
      <c r="F336" s="161"/>
      <c r="G336" s="161"/>
      <c r="H336" s="161"/>
      <c r="I336" s="161"/>
    </row>
    <row r="337" spans="2:9" ht="12.75">
      <c r="B337" s="161"/>
      <c r="C337" s="161"/>
      <c r="D337" s="161"/>
      <c r="E337" s="161"/>
      <c r="F337" s="161"/>
      <c r="G337" s="161"/>
      <c r="H337" s="161"/>
      <c r="I337" s="161"/>
    </row>
    <row r="338" spans="2:9" ht="12.75">
      <c r="B338" s="161"/>
      <c r="C338" s="161"/>
      <c r="D338" s="161"/>
      <c r="E338" s="161"/>
      <c r="F338" s="161"/>
      <c r="G338" s="161"/>
      <c r="H338" s="161"/>
      <c r="I338" s="161"/>
    </row>
    <row r="339" spans="2:9" ht="12.75">
      <c r="B339" s="161"/>
      <c r="C339" s="161"/>
      <c r="D339" s="161"/>
      <c r="E339" s="161"/>
      <c r="F339" s="161"/>
      <c r="G339" s="161"/>
      <c r="H339" s="161"/>
      <c r="I339" s="161"/>
    </row>
    <row r="340" spans="2:9" ht="12.75">
      <c r="B340" s="161"/>
      <c r="C340" s="161"/>
      <c r="D340" s="161"/>
      <c r="E340" s="161"/>
      <c r="F340" s="161"/>
      <c r="G340" s="161"/>
      <c r="H340" s="161"/>
      <c r="I340" s="161"/>
    </row>
    <row r="341" spans="2:9" ht="12.75">
      <c r="B341" s="161"/>
      <c r="C341" s="161"/>
      <c r="D341" s="161"/>
      <c r="E341" s="161"/>
      <c r="F341" s="161"/>
      <c r="G341" s="161"/>
      <c r="H341" s="161"/>
      <c r="I341" s="161"/>
    </row>
    <row r="342" spans="2:9" ht="12.75">
      <c r="B342" s="161"/>
      <c r="C342" s="161"/>
      <c r="D342" s="161"/>
      <c r="E342" s="161"/>
      <c r="F342" s="161"/>
      <c r="G342" s="161"/>
      <c r="H342" s="161"/>
      <c r="I342" s="161"/>
    </row>
    <row r="343" spans="2:9" ht="12.75">
      <c r="B343" s="161"/>
      <c r="C343" s="161"/>
      <c r="D343" s="161"/>
      <c r="E343" s="161"/>
      <c r="F343" s="161"/>
      <c r="G343" s="161"/>
      <c r="H343" s="161"/>
      <c r="I343" s="161"/>
    </row>
    <row r="344" spans="2:9" ht="12.75">
      <c r="B344" s="161"/>
      <c r="C344" s="161"/>
      <c r="D344" s="161"/>
      <c r="E344" s="161"/>
      <c r="F344" s="161"/>
      <c r="G344" s="161"/>
      <c r="H344" s="161"/>
      <c r="I344" s="161"/>
    </row>
    <row r="345" spans="2:9" ht="12.75">
      <c r="B345" s="161"/>
      <c r="C345" s="161"/>
      <c r="D345" s="161"/>
      <c r="E345" s="161"/>
      <c r="F345" s="161"/>
      <c r="G345" s="161"/>
      <c r="H345" s="161"/>
      <c r="I345" s="161"/>
    </row>
    <row r="346" spans="2:9" ht="12.75">
      <c r="B346" s="161"/>
      <c r="C346" s="161"/>
      <c r="D346" s="161"/>
      <c r="E346" s="161"/>
      <c r="F346" s="161"/>
      <c r="G346" s="161"/>
      <c r="H346" s="161"/>
      <c r="I346" s="161"/>
    </row>
    <row r="347" spans="2:9" ht="12.75">
      <c r="B347" s="161"/>
      <c r="C347" s="161"/>
      <c r="D347" s="161"/>
      <c r="E347" s="161"/>
      <c r="F347" s="161"/>
      <c r="G347" s="161"/>
      <c r="H347" s="161"/>
      <c r="I347" s="161"/>
    </row>
    <row r="348" spans="2:9" ht="12.75">
      <c r="B348" s="161"/>
      <c r="C348" s="161"/>
      <c r="D348" s="161"/>
      <c r="E348" s="161"/>
      <c r="F348" s="161"/>
      <c r="G348" s="161"/>
      <c r="H348" s="161"/>
      <c r="I348" s="161"/>
    </row>
    <row r="349" spans="2:9" ht="12.75">
      <c r="B349" s="161"/>
      <c r="C349" s="161"/>
      <c r="D349" s="161"/>
      <c r="E349" s="161"/>
      <c r="F349" s="161"/>
      <c r="G349" s="161"/>
      <c r="H349" s="161"/>
      <c r="I349" s="161"/>
    </row>
    <row r="350" spans="2:9" ht="12.75">
      <c r="B350" s="161"/>
      <c r="C350" s="161"/>
      <c r="D350" s="161"/>
      <c r="E350" s="161"/>
      <c r="F350" s="161"/>
      <c r="G350" s="161"/>
      <c r="H350" s="161"/>
      <c r="I350" s="161"/>
    </row>
    <row r="351" spans="2:9" ht="12.75">
      <c r="B351" s="161"/>
      <c r="C351" s="161"/>
      <c r="D351" s="161"/>
      <c r="E351" s="161"/>
      <c r="F351" s="161"/>
      <c r="G351" s="161"/>
      <c r="H351" s="161"/>
      <c r="I351" s="161"/>
    </row>
    <row r="352" spans="2:9" ht="12.75">
      <c r="B352" s="161"/>
      <c r="C352" s="161"/>
      <c r="D352" s="161"/>
      <c r="E352" s="161"/>
      <c r="F352" s="161"/>
      <c r="G352" s="161"/>
      <c r="H352" s="161"/>
      <c r="I352" s="161"/>
    </row>
    <row r="353" spans="2:9" ht="12.75">
      <c r="B353" s="161"/>
      <c r="C353" s="161"/>
      <c r="D353" s="161"/>
      <c r="E353" s="161"/>
      <c r="F353" s="161"/>
      <c r="G353" s="161"/>
      <c r="H353" s="161"/>
      <c r="I353" s="161"/>
    </row>
    <row r="354" spans="2:9" ht="12.75">
      <c r="B354" s="161"/>
      <c r="C354" s="161"/>
      <c r="D354" s="161"/>
      <c r="E354" s="161"/>
      <c r="F354" s="161"/>
      <c r="G354" s="161"/>
      <c r="H354" s="161"/>
      <c r="I354" s="161"/>
    </row>
    <row r="355" spans="2:9" ht="12.75">
      <c r="B355" s="161"/>
      <c r="C355" s="161"/>
      <c r="D355" s="161"/>
      <c r="E355" s="161"/>
      <c r="F355" s="161"/>
      <c r="G355" s="161"/>
      <c r="H355" s="161"/>
      <c r="I355" s="161"/>
    </row>
    <row r="356" spans="2:9" ht="12.75">
      <c r="B356" s="161"/>
      <c r="C356" s="161"/>
      <c r="D356" s="161"/>
      <c r="E356" s="161"/>
      <c r="F356" s="161"/>
      <c r="G356" s="161"/>
      <c r="H356" s="161"/>
      <c r="I356" s="161"/>
    </row>
    <row r="357" spans="2:9" ht="12.75">
      <c r="B357" s="161"/>
      <c r="C357" s="161"/>
      <c r="D357" s="161"/>
      <c r="E357" s="161"/>
      <c r="F357" s="161"/>
      <c r="G357" s="161"/>
      <c r="H357" s="161"/>
      <c r="I357" s="161"/>
    </row>
    <row r="358" spans="2:9" ht="12.75">
      <c r="B358" s="161"/>
      <c r="C358" s="161"/>
      <c r="D358" s="161"/>
      <c r="E358" s="161"/>
      <c r="F358" s="161"/>
      <c r="G358" s="161"/>
      <c r="H358" s="161"/>
      <c r="I358" s="161"/>
    </row>
    <row r="359" spans="2:9" ht="12.75">
      <c r="B359" s="161"/>
      <c r="C359" s="161"/>
      <c r="D359" s="161"/>
      <c r="E359" s="161"/>
      <c r="F359" s="161"/>
      <c r="G359" s="161"/>
      <c r="H359" s="161"/>
      <c r="I359" s="161"/>
    </row>
    <row r="360" spans="2:9" ht="12.75">
      <c r="B360" s="161"/>
      <c r="C360" s="161"/>
      <c r="D360" s="161"/>
      <c r="E360" s="161"/>
      <c r="F360" s="161"/>
      <c r="G360" s="161"/>
      <c r="H360" s="161"/>
      <c r="I360" s="161"/>
    </row>
    <row r="361" spans="2:9" ht="12.75">
      <c r="B361" s="161"/>
      <c r="C361" s="161"/>
      <c r="D361" s="161"/>
      <c r="E361" s="161"/>
      <c r="F361" s="161"/>
      <c r="G361" s="161"/>
      <c r="H361" s="161"/>
      <c r="I361" s="161"/>
    </row>
    <row r="362" spans="2:9" ht="12.75">
      <c r="B362" s="161"/>
      <c r="C362" s="161"/>
      <c r="D362" s="161"/>
      <c r="E362" s="161"/>
      <c r="F362" s="161"/>
      <c r="G362" s="161"/>
      <c r="H362" s="161"/>
      <c r="I362" s="161"/>
    </row>
    <row r="363" spans="2:9" ht="12.75">
      <c r="B363" s="161"/>
      <c r="C363" s="161"/>
      <c r="D363" s="161"/>
      <c r="E363" s="161"/>
      <c r="F363" s="161"/>
      <c r="G363" s="161"/>
      <c r="H363" s="161"/>
      <c r="I363" s="161"/>
    </row>
    <row r="364" spans="2:9" ht="12.75">
      <c r="B364" s="161"/>
      <c r="C364" s="161"/>
      <c r="D364" s="161"/>
      <c r="E364" s="161"/>
      <c r="F364" s="161"/>
      <c r="G364" s="161"/>
      <c r="H364" s="161"/>
      <c r="I364" s="161"/>
    </row>
    <row r="365" spans="2:9" ht="12.75">
      <c r="B365" s="161"/>
      <c r="C365" s="161"/>
      <c r="D365" s="161"/>
      <c r="E365" s="161"/>
      <c r="F365" s="161"/>
      <c r="G365" s="161"/>
      <c r="H365" s="161"/>
      <c r="I365" s="161"/>
    </row>
    <row r="366" spans="2:9" ht="12.75">
      <c r="B366" s="161"/>
      <c r="C366" s="161"/>
      <c r="D366" s="161"/>
      <c r="E366" s="161"/>
      <c r="F366" s="161"/>
      <c r="G366" s="161"/>
      <c r="H366" s="161"/>
      <c r="I366" s="161"/>
    </row>
    <row r="367" spans="2:9" ht="12.75">
      <c r="B367" s="161"/>
      <c r="C367" s="161"/>
      <c r="D367" s="161"/>
      <c r="E367" s="161"/>
      <c r="F367" s="161"/>
      <c r="G367" s="161"/>
      <c r="H367" s="161"/>
      <c r="I367" s="161"/>
    </row>
    <row r="368" spans="2:9" ht="12.75">
      <c r="B368" s="161"/>
      <c r="C368" s="161"/>
      <c r="D368" s="161"/>
      <c r="E368" s="161"/>
      <c r="F368" s="161"/>
      <c r="G368" s="161"/>
      <c r="H368" s="161"/>
      <c r="I368" s="161"/>
    </row>
    <row r="369" spans="2:9" ht="12.75">
      <c r="B369" s="161"/>
      <c r="C369" s="161"/>
      <c r="D369" s="161"/>
      <c r="E369" s="161"/>
      <c r="F369" s="161"/>
      <c r="G369" s="161"/>
      <c r="H369" s="161"/>
      <c r="I369" s="161"/>
    </row>
    <row r="370" spans="2:9" ht="12.75">
      <c r="B370" s="161"/>
      <c r="C370" s="161"/>
      <c r="D370" s="161"/>
      <c r="E370" s="161"/>
      <c r="F370" s="161"/>
      <c r="G370" s="161"/>
      <c r="H370" s="161"/>
      <c r="I370" s="161"/>
    </row>
    <row r="371" spans="2:9" ht="12.75">
      <c r="B371" s="161"/>
      <c r="C371" s="161"/>
      <c r="D371" s="161"/>
      <c r="E371" s="161"/>
      <c r="F371" s="161"/>
      <c r="G371" s="161"/>
      <c r="H371" s="161"/>
      <c r="I371" s="161"/>
    </row>
    <row r="372" spans="2:9" ht="12.75">
      <c r="B372" s="161"/>
      <c r="C372" s="161"/>
      <c r="D372" s="161"/>
      <c r="E372" s="161"/>
      <c r="F372" s="161"/>
      <c r="G372" s="161"/>
      <c r="H372" s="161"/>
      <c r="I372" s="161"/>
    </row>
    <row r="373" spans="2:9" ht="12.75">
      <c r="B373" s="161"/>
      <c r="C373" s="161"/>
      <c r="D373" s="161"/>
      <c r="E373" s="161"/>
      <c r="F373" s="161"/>
      <c r="G373" s="161"/>
      <c r="H373" s="161"/>
      <c r="I373" s="161"/>
    </row>
    <row r="374" spans="2:9" ht="12.75">
      <c r="B374" s="161"/>
      <c r="C374" s="161"/>
      <c r="D374" s="161"/>
      <c r="E374" s="161"/>
      <c r="F374" s="161"/>
      <c r="G374" s="161"/>
      <c r="H374" s="161"/>
      <c r="I374" s="161"/>
    </row>
    <row r="375" spans="2:9" ht="12.75">
      <c r="B375" s="161"/>
      <c r="C375" s="161"/>
      <c r="D375" s="161"/>
      <c r="E375" s="161"/>
      <c r="F375" s="161"/>
      <c r="G375" s="161"/>
      <c r="H375" s="161"/>
      <c r="I375" s="161"/>
    </row>
    <row r="376" spans="2:9" ht="12.75">
      <c r="B376" s="161"/>
      <c r="C376" s="161"/>
      <c r="D376" s="161"/>
      <c r="E376" s="161"/>
      <c r="F376" s="161"/>
      <c r="G376" s="161"/>
      <c r="H376" s="161"/>
      <c r="I376" s="161"/>
    </row>
    <row r="377" spans="2:9" ht="12.75">
      <c r="B377" s="161"/>
      <c r="C377" s="161"/>
      <c r="D377" s="161"/>
      <c r="E377" s="161"/>
      <c r="F377" s="161"/>
      <c r="G377" s="161"/>
      <c r="H377" s="161"/>
      <c r="I377" s="161"/>
    </row>
    <row r="378" spans="2:9" ht="12.75">
      <c r="B378" s="161"/>
      <c r="C378" s="161"/>
      <c r="D378" s="161"/>
      <c r="E378" s="161"/>
      <c r="F378" s="161"/>
      <c r="G378" s="161"/>
      <c r="H378" s="161"/>
      <c r="I378" s="161"/>
    </row>
    <row r="379" spans="2:9" ht="12.75">
      <c r="B379" s="161"/>
      <c r="C379" s="161"/>
      <c r="D379" s="161"/>
      <c r="E379" s="161"/>
      <c r="F379" s="161"/>
      <c r="G379" s="161"/>
      <c r="H379" s="161"/>
      <c r="I379" s="161"/>
    </row>
    <row r="380" spans="2:9" ht="12.75">
      <c r="B380" s="161"/>
      <c r="C380" s="161"/>
      <c r="D380" s="161"/>
      <c r="E380" s="161"/>
      <c r="F380" s="161"/>
      <c r="G380" s="161"/>
      <c r="H380" s="161"/>
      <c r="I380" s="161"/>
    </row>
    <row r="381" spans="2:9" ht="12.75">
      <c r="B381" s="161"/>
      <c r="C381" s="161"/>
      <c r="D381" s="161"/>
      <c r="E381" s="161"/>
      <c r="F381" s="161"/>
      <c r="G381" s="161"/>
      <c r="H381" s="161"/>
      <c r="I381" s="161"/>
    </row>
    <row r="382" spans="2:9" ht="12.75">
      <c r="B382" s="161"/>
      <c r="C382" s="161"/>
      <c r="D382" s="161"/>
      <c r="E382" s="161"/>
      <c r="F382" s="161"/>
      <c r="G382" s="161"/>
      <c r="H382" s="161"/>
      <c r="I382" s="161"/>
    </row>
    <row r="383" spans="2:9" ht="12.75">
      <c r="B383" s="161"/>
      <c r="C383" s="161"/>
      <c r="D383" s="161"/>
      <c r="E383" s="161"/>
      <c r="F383" s="161"/>
      <c r="G383" s="161"/>
      <c r="H383" s="161"/>
      <c r="I383" s="161"/>
    </row>
    <row r="384" spans="2:9" ht="12.75">
      <c r="B384" s="161"/>
      <c r="C384" s="161"/>
      <c r="D384" s="161"/>
      <c r="E384" s="161"/>
      <c r="F384" s="161"/>
      <c r="G384" s="161"/>
      <c r="H384" s="161"/>
      <c r="I384" s="161"/>
    </row>
    <row r="385" spans="2:9" ht="12.75">
      <c r="B385" s="161"/>
      <c r="C385" s="161"/>
      <c r="D385" s="161"/>
      <c r="E385" s="161"/>
      <c r="F385" s="161"/>
      <c r="G385" s="161"/>
      <c r="H385" s="161"/>
      <c r="I385" s="161"/>
    </row>
    <row r="386" spans="2:9" ht="12.75">
      <c r="B386" s="161"/>
      <c r="C386" s="161"/>
      <c r="D386" s="161"/>
      <c r="E386" s="161"/>
      <c r="F386" s="161"/>
      <c r="G386" s="161"/>
      <c r="H386" s="161"/>
      <c r="I386" s="161"/>
    </row>
    <row r="387" spans="2:9" ht="12.75">
      <c r="B387" s="161"/>
      <c r="C387" s="161"/>
      <c r="D387" s="161"/>
      <c r="E387" s="161"/>
      <c r="F387" s="161"/>
      <c r="G387" s="161"/>
      <c r="H387" s="161"/>
      <c r="I387" s="161"/>
    </row>
    <row r="388" spans="2:9" ht="12.75">
      <c r="B388" s="161"/>
      <c r="C388" s="161"/>
      <c r="D388" s="161"/>
      <c r="E388" s="161"/>
      <c r="F388" s="161"/>
      <c r="G388" s="161"/>
      <c r="H388" s="161"/>
      <c r="I388" s="161"/>
    </row>
    <row r="389" spans="2:9" ht="12.75">
      <c r="B389" s="161"/>
      <c r="C389" s="161"/>
      <c r="D389" s="161"/>
      <c r="E389" s="161"/>
      <c r="F389" s="161"/>
      <c r="G389" s="161"/>
      <c r="H389" s="161"/>
      <c r="I389" s="161"/>
    </row>
    <row r="390" spans="2:9" ht="12.75">
      <c r="B390" s="161"/>
      <c r="C390" s="161"/>
      <c r="D390" s="161"/>
      <c r="E390" s="161"/>
      <c r="F390" s="161"/>
      <c r="G390" s="161"/>
      <c r="H390" s="161"/>
      <c r="I390" s="161"/>
    </row>
    <row r="391" spans="2:9" ht="12.75">
      <c r="B391" s="161"/>
      <c r="C391" s="161"/>
      <c r="D391" s="161"/>
      <c r="E391" s="161"/>
      <c r="F391" s="161"/>
      <c r="G391" s="161"/>
      <c r="H391" s="161"/>
      <c r="I391" s="161"/>
    </row>
    <row r="392" spans="2:9" ht="12.75">
      <c r="B392" s="161"/>
      <c r="C392" s="161"/>
      <c r="D392" s="161"/>
      <c r="E392" s="161"/>
      <c r="F392" s="161"/>
      <c r="G392" s="161"/>
      <c r="H392" s="161"/>
      <c r="I392" s="161"/>
    </row>
    <row r="393" spans="2:9" ht="12.75">
      <c r="B393" s="161"/>
      <c r="C393" s="161"/>
      <c r="D393" s="161"/>
      <c r="E393" s="161"/>
      <c r="F393" s="161"/>
      <c r="G393" s="161"/>
      <c r="H393" s="161"/>
      <c r="I393" s="161"/>
    </row>
    <row r="394" spans="2:9" ht="12.75">
      <c r="B394" s="161"/>
      <c r="C394" s="161"/>
      <c r="D394" s="161"/>
      <c r="E394" s="161"/>
      <c r="F394" s="161"/>
      <c r="G394" s="161"/>
      <c r="H394" s="161"/>
      <c r="I394" s="161"/>
    </row>
    <row r="395" spans="2:9" ht="12.75">
      <c r="B395" s="161"/>
      <c r="C395" s="161"/>
      <c r="D395" s="161"/>
      <c r="E395" s="161"/>
      <c r="F395" s="161"/>
      <c r="G395" s="161"/>
      <c r="H395" s="161"/>
      <c r="I395" s="161"/>
    </row>
    <row r="396" spans="2:9" ht="12.75">
      <c r="B396" s="161"/>
      <c r="C396" s="161"/>
      <c r="D396" s="161"/>
      <c r="E396" s="161"/>
      <c r="F396" s="161"/>
      <c r="G396" s="161"/>
      <c r="H396" s="161"/>
      <c r="I396" s="161"/>
    </row>
    <row r="397" spans="2:9" ht="12.75">
      <c r="B397" s="161"/>
      <c r="C397" s="161"/>
      <c r="D397" s="161"/>
      <c r="E397" s="161"/>
      <c r="F397" s="161"/>
      <c r="G397" s="161"/>
      <c r="H397" s="161"/>
      <c r="I397" s="161"/>
    </row>
    <row r="398" spans="2:9" ht="12.75">
      <c r="B398" s="161"/>
      <c r="C398" s="161"/>
      <c r="D398" s="161"/>
      <c r="E398" s="161"/>
      <c r="F398" s="161"/>
      <c r="G398" s="161"/>
      <c r="H398" s="161"/>
      <c r="I398" s="161"/>
    </row>
    <row r="399" spans="2:9" ht="12.75">
      <c r="B399" s="161"/>
      <c r="C399" s="161"/>
      <c r="D399" s="161"/>
      <c r="E399" s="161"/>
      <c r="F399" s="161"/>
      <c r="G399" s="161"/>
      <c r="H399" s="161"/>
      <c r="I399" s="161"/>
    </row>
    <row r="400" spans="2:9" ht="12.75">
      <c r="B400" s="161"/>
      <c r="C400" s="161"/>
      <c r="D400" s="161"/>
      <c r="E400" s="161"/>
      <c r="F400" s="161"/>
      <c r="G400" s="161"/>
      <c r="H400" s="161"/>
      <c r="I400" s="161"/>
    </row>
    <row r="401" spans="2:9" ht="12.75">
      <c r="B401" s="161"/>
      <c r="C401" s="161"/>
      <c r="D401" s="161"/>
      <c r="E401" s="161"/>
      <c r="F401" s="161"/>
      <c r="G401" s="161"/>
      <c r="H401" s="161"/>
      <c r="I401" s="161"/>
    </row>
    <row r="402" spans="2:9" ht="12.75">
      <c r="B402" s="161"/>
      <c r="C402" s="161"/>
      <c r="D402" s="161"/>
      <c r="E402" s="161"/>
      <c r="F402" s="161"/>
      <c r="G402" s="161"/>
      <c r="H402" s="161"/>
      <c r="I402" s="161"/>
    </row>
    <row r="403" spans="2:9" ht="12.75">
      <c r="B403" s="161"/>
      <c r="C403" s="161"/>
      <c r="D403" s="161"/>
      <c r="E403" s="161"/>
      <c r="F403" s="161"/>
      <c r="G403" s="161"/>
      <c r="H403" s="161"/>
      <c r="I403" s="161"/>
    </row>
    <row r="404" spans="2:9" ht="12.75">
      <c r="B404" s="161"/>
      <c r="C404" s="161"/>
      <c r="D404" s="161"/>
      <c r="E404" s="161"/>
      <c r="F404" s="161"/>
      <c r="G404" s="161"/>
      <c r="H404" s="161"/>
      <c r="I404" s="161"/>
    </row>
    <row r="405" spans="2:9" ht="12.75">
      <c r="B405" s="161"/>
      <c r="C405" s="161"/>
      <c r="D405" s="161"/>
      <c r="E405" s="161"/>
      <c r="F405" s="161"/>
      <c r="G405" s="161"/>
      <c r="H405" s="161"/>
      <c r="I405" s="161"/>
    </row>
    <row r="406" spans="2:9" ht="12.75">
      <c r="B406" s="161"/>
      <c r="C406" s="161"/>
      <c r="D406" s="161"/>
      <c r="E406" s="161"/>
      <c r="F406" s="161"/>
      <c r="G406" s="161"/>
      <c r="H406" s="161"/>
      <c r="I406" s="161"/>
    </row>
    <row r="407" spans="2:9" ht="12.75">
      <c r="B407" s="161"/>
      <c r="C407" s="161"/>
      <c r="D407" s="161"/>
      <c r="E407" s="161"/>
      <c r="F407" s="161"/>
      <c r="G407" s="161"/>
      <c r="H407" s="161"/>
      <c r="I407" s="161"/>
    </row>
    <row r="408" spans="2:9" ht="12.75">
      <c r="B408" s="161"/>
      <c r="C408" s="161"/>
      <c r="D408" s="161"/>
      <c r="E408" s="161"/>
      <c r="F408" s="161"/>
      <c r="G408" s="161"/>
      <c r="H408" s="161"/>
      <c r="I408" s="161"/>
    </row>
    <row r="409" spans="2:9" ht="12.75">
      <c r="B409" s="161"/>
      <c r="C409" s="161"/>
      <c r="D409" s="161"/>
      <c r="E409" s="161"/>
      <c r="F409" s="161"/>
      <c r="G409" s="161"/>
      <c r="H409" s="161"/>
      <c r="I409" s="161"/>
    </row>
    <row r="410" spans="2:9" ht="12.75">
      <c r="B410" s="161"/>
      <c r="C410" s="161"/>
      <c r="D410" s="161"/>
      <c r="E410" s="161"/>
      <c r="F410" s="161"/>
      <c r="G410" s="161"/>
      <c r="H410" s="161"/>
      <c r="I410" s="161"/>
    </row>
    <row r="411" spans="2:9" ht="12.75">
      <c r="B411" s="161"/>
      <c r="C411" s="161"/>
      <c r="D411" s="161"/>
      <c r="E411" s="161"/>
      <c r="F411" s="161"/>
      <c r="G411" s="161"/>
      <c r="H411" s="161"/>
      <c r="I411" s="161"/>
    </row>
    <row r="412" spans="2:9" ht="12.75">
      <c r="B412" s="161"/>
      <c r="C412" s="161"/>
      <c r="D412" s="161"/>
      <c r="E412" s="161"/>
      <c r="F412" s="161"/>
      <c r="G412" s="161"/>
      <c r="H412" s="161"/>
      <c r="I412" s="161"/>
    </row>
    <row r="413" spans="2:9" ht="12.75">
      <c r="B413" s="161"/>
      <c r="C413" s="161"/>
      <c r="D413" s="161"/>
      <c r="E413" s="161"/>
      <c r="F413" s="161"/>
      <c r="G413" s="161"/>
      <c r="H413" s="161"/>
      <c r="I413" s="161"/>
    </row>
    <row r="414" spans="2:9" ht="12.75">
      <c r="B414" s="161"/>
      <c r="C414" s="161"/>
      <c r="D414" s="161"/>
      <c r="E414" s="161"/>
      <c r="F414" s="161"/>
      <c r="G414" s="161"/>
      <c r="H414" s="161"/>
      <c r="I414" s="161"/>
    </row>
    <row r="415" spans="2:9" ht="12.75">
      <c r="B415" s="161"/>
      <c r="C415" s="161"/>
      <c r="D415" s="161"/>
      <c r="E415" s="161"/>
      <c r="F415" s="161"/>
      <c r="G415" s="161"/>
      <c r="H415" s="161"/>
      <c r="I415" s="161"/>
    </row>
    <row r="416" spans="2:9" ht="12.75">
      <c r="B416" s="161"/>
      <c r="C416" s="161"/>
      <c r="D416" s="161"/>
      <c r="E416" s="161"/>
      <c r="F416" s="161"/>
      <c r="G416" s="161"/>
      <c r="H416" s="161"/>
      <c r="I416" s="161"/>
    </row>
    <row r="417" spans="2:9" ht="12.75">
      <c r="B417" s="161"/>
      <c r="C417" s="161"/>
      <c r="D417" s="161"/>
      <c r="E417" s="161"/>
      <c r="F417" s="161"/>
      <c r="G417" s="161"/>
      <c r="H417" s="161"/>
      <c r="I417" s="161"/>
    </row>
    <row r="418" spans="2:9" ht="12.75">
      <c r="B418" s="161"/>
      <c r="C418" s="161"/>
      <c r="D418" s="161"/>
      <c r="E418" s="161"/>
      <c r="F418" s="161"/>
      <c r="G418" s="161"/>
      <c r="H418" s="161"/>
      <c r="I418" s="161"/>
    </row>
    <row r="419" spans="2:9" ht="12.75">
      <c r="B419" s="161"/>
      <c r="C419" s="161"/>
      <c r="D419" s="161"/>
      <c r="E419" s="161"/>
      <c r="F419" s="161"/>
      <c r="G419" s="161"/>
      <c r="H419" s="161"/>
      <c r="I419" s="161"/>
    </row>
    <row r="420" spans="2:9" ht="12.75">
      <c r="B420" s="161"/>
      <c r="C420" s="161"/>
      <c r="D420" s="161"/>
      <c r="E420" s="161"/>
      <c r="F420" s="161"/>
      <c r="G420" s="161"/>
      <c r="H420" s="161"/>
      <c r="I420" s="161"/>
    </row>
    <row r="421" spans="2:9" ht="12.75">
      <c r="B421" s="161"/>
      <c r="C421" s="161"/>
      <c r="D421" s="161"/>
      <c r="E421" s="161"/>
      <c r="F421" s="161"/>
      <c r="G421" s="161"/>
      <c r="H421" s="161"/>
      <c r="I421" s="161"/>
    </row>
    <row r="422" spans="2:9" ht="12.75">
      <c r="B422" s="161"/>
      <c r="C422" s="161"/>
      <c r="D422" s="161"/>
      <c r="E422" s="161"/>
      <c r="F422" s="161"/>
      <c r="G422" s="161"/>
      <c r="H422" s="161"/>
      <c r="I422" s="161"/>
    </row>
    <row r="423" spans="2:9" ht="12.75">
      <c r="B423" s="161"/>
      <c r="C423" s="161"/>
      <c r="D423" s="161"/>
      <c r="E423" s="161"/>
      <c r="F423" s="161"/>
      <c r="G423" s="161"/>
      <c r="H423" s="161"/>
      <c r="I423" s="161"/>
    </row>
    <row r="424" spans="2:9" ht="12.75">
      <c r="B424" s="161"/>
      <c r="C424" s="161"/>
      <c r="D424" s="161"/>
      <c r="E424" s="161"/>
      <c r="F424" s="161"/>
      <c r="G424" s="161"/>
      <c r="H424" s="161"/>
      <c r="I424" s="161"/>
    </row>
    <row r="425" spans="2:9" ht="12.75">
      <c r="B425" s="161"/>
      <c r="C425" s="161"/>
      <c r="D425" s="161"/>
      <c r="E425" s="161"/>
      <c r="F425" s="161"/>
      <c r="G425" s="161"/>
      <c r="H425" s="161"/>
      <c r="I425" s="161"/>
    </row>
    <row r="426" spans="2:9" ht="12.75">
      <c r="B426" s="161"/>
      <c r="C426" s="161"/>
      <c r="D426" s="161"/>
      <c r="E426" s="161"/>
      <c r="F426" s="161"/>
      <c r="G426" s="161"/>
      <c r="H426" s="161"/>
      <c r="I426" s="161"/>
    </row>
    <row r="427" spans="2:9" ht="12.75">
      <c r="B427" s="161"/>
      <c r="C427" s="161"/>
      <c r="D427" s="161"/>
      <c r="E427" s="161"/>
      <c r="F427" s="161"/>
      <c r="G427" s="161"/>
      <c r="H427" s="161"/>
      <c r="I427" s="161"/>
    </row>
    <row r="428" spans="2:9" ht="12.75">
      <c r="B428" s="161"/>
      <c r="C428" s="161"/>
      <c r="D428" s="161"/>
      <c r="E428" s="161"/>
      <c r="F428" s="161"/>
      <c r="G428" s="161"/>
      <c r="H428" s="161"/>
      <c r="I428" s="161"/>
    </row>
    <row r="429" spans="2:9" ht="12.75">
      <c r="B429" s="161"/>
      <c r="C429" s="161"/>
      <c r="D429" s="161"/>
      <c r="E429" s="161"/>
      <c r="F429" s="161"/>
      <c r="G429" s="161"/>
      <c r="H429" s="161"/>
      <c r="I429" s="161"/>
    </row>
    <row r="430" spans="2:9" ht="12.75">
      <c r="B430" s="161"/>
      <c r="C430" s="161"/>
      <c r="D430" s="161"/>
      <c r="E430" s="161"/>
      <c r="F430" s="161"/>
      <c r="G430" s="161"/>
      <c r="H430" s="161"/>
      <c r="I430" s="161"/>
    </row>
    <row r="431" spans="2:9" ht="12.75">
      <c r="B431" s="161"/>
      <c r="C431" s="161"/>
      <c r="D431" s="161"/>
      <c r="E431" s="161"/>
      <c r="F431" s="161"/>
      <c r="G431" s="161"/>
      <c r="H431" s="161"/>
      <c r="I431" s="161"/>
    </row>
    <row r="432" spans="2:9" ht="12.75">
      <c r="B432" s="161"/>
      <c r="C432" s="161"/>
      <c r="D432" s="161"/>
      <c r="E432" s="161"/>
      <c r="F432" s="161"/>
      <c r="G432" s="161"/>
      <c r="H432" s="161"/>
      <c r="I432" s="161"/>
    </row>
    <row r="433" spans="2:9" ht="12.75">
      <c r="B433" s="161"/>
      <c r="C433" s="161"/>
      <c r="D433" s="161"/>
      <c r="E433" s="161"/>
      <c r="F433" s="161"/>
      <c r="G433" s="161"/>
      <c r="H433" s="161"/>
      <c r="I433" s="161"/>
    </row>
    <row r="434" spans="2:9" ht="12.75">
      <c r="B434" s="161"/>
      <c r="C434" s="161"/>
      <c r="D434" s="161"/>
      <c r="E434" s="161"/>
      <c r="F434" s="161"/>
      <c r="G434" s="161"/>
      <c r="H434" s="161"/>
      <c r="I434" s="161"/>
    </row>
    <row r="435" spans="2:9" ht="12.75">
      <c r="B435" s="161"/>
      <c r="C435" s="161"/>
      <c r="D435" s="161"/>
      <c r="E435" s="161"/>
      <c r="F435" s="161"/>
      <c r="G435" s="161"/>
      <c r="H435" s="161"/>
      <c r="I435" s="161"/>
    </row>
    <row r="436" spans="2:9" ht="12.75">
      <c r="B436" s="161"/>
      <c r="C436" s="161"/>
      <c r="D436" s="161"/>
      <c r="E436" s="161"/>
      <c r="F436" s="161"/>
      <c r="G436" s="161"/>
      <c r="H436" s="161"/>
      <c r="I436" s="161"/>
    </row>
    <row r="437" spans="2:9" ht="12.75">
      <c r="B437" s="161"/>
      <c r="C437" s="161"/>
      <c r="D437" s="161"/>
      <c r="E437" s="161"/>
      <c r="F437" s="161"/>
      <c r="G437" s="161"/>
      <c r="H437" s="161"/>
      <c r="I437" s="161"/>
    </row>
    <row r="438" spans="2:9" ht="12.75">
      <c r="B438" s="161"/>
      <c r="C438" s="161"/>
      <c r="D438" s="161"/>
      <c r="E438" s="161"/>
      <c r="F438" s="161"/>
      <c r="G438" s="161"/>
      <c r="H438" s="161"/>
      <c r="I438" s="161"/>
    </row>
    <row r="439" spans="2:9" ht="12.75">
      <c r="B439" s="161"/>
      <c r="C439" s="161"/>
      <c r="D439" s="161"/>
      <c r="E439" s="161"/>
      <c r="F439" s="161"/>
      <c r="G439" s="161"/>
      <c r="H439" s="161"/>
      <c r="I439" s="161"/>
    </row>
    <row r="440" spans="2:9" ht="12.75">
      <c r="B440" s="161"/>
      <c r="C440" s="161"/>
      <c r="D440" s="161"/>
      <c r="E440" s="161"/>
      <c r="F440" s="161"/>
      <c r="G440" s="161"/>
      <c r="H440" s="161"/>
      <c r="I440" s="161"/>
    </row>
    <row r="441" spans="2:9" ht="12.75">
      <c r="B441" s="161"/>
      <c r="C441" s="161"/>
      <c r="D441" s="161"/>
      <c r="E441" s="161"/>
      <c r="F441" s="161"/>
      <c r="G441" s="161"/>
      <c r="H441" s="161"/>
      <c r="I441" s="161"/>
    </row>
    <row r="442" spans="2:9" ht="12.75">
      <c r="B442" s="161"/>
      <c r="C442" s="161"/>
      <c r="D442" s="161"/>
      <c r="E442" s="161"/>
      <c r="F442" s="161"/>
      <c r="G442" s="161"/>
      <c r="H442" s="161"/>
      <c r="I442" s="161"/>
    </row>
    <row r="443" spans="2:9" ht="12.75">
      <c r="B443" s="161"/>
      <c r="C443" s="161"/>
      <c r="D443" s="161"/>
      <c r="E443" s="161"/>
      <c r="F443" s="161"/>
      <c r="G443" s="161"/>
      <c r="H443" s="161"/>
      <c r="I443" s="161"/>
    </row>
    <row r="444" spans="2:9" ht="12.75">
      <c r="B444" s="161"/>
      <c r="C444" s="161"/>
      <c r="D444" s="161"/>
      <c r="E444" s="161"/>
      <c r="F444" s="161"/>
      <c r="G444" s="161"/>
      <c r="H444" s="161"/>
      <c r="I444" s="161"/>
    </row>
    <row r="445" spans="2:9" ht="12.75">
      <c r="B445" s="161"/>
      <c r="C445" s="161"/>
      <c r="D445" s="161"/>
      <c r="E445" s="161"/>
      <c r="F445" s="161"/>
      <c r="G445" s="161"/>
      <c r="H445" s="161"/>
      <c r="I445" s="161"/>
    </row>
    <row r="446" spans="2:9" ht="12.75">
      <c r="B446" s="161"/>
      <c r="C446" s="161"/>
      <c r="D446" s="161"/>
      <c r="E446" s="161"/>
      <c r="F446" s="161"/>
      <c r="G446" s="161"/>
      <c r="H446" s="161"/>
      <c r="I446" s="161"/>
    </row>
  </sheetData>
  <mergeCells count="10">
    <mergeCell ref="A8:A17"/>
    <mergeCell ref="B8:I8"/>
    <mergeCell ref="B9:B17"/>
    <mergeCell ref="C9:C17"/>
    <mergeCell ref="D9:D17"/>
    <mergeCell ref="E9:E17"/>
    <mergeCell ref="F9:F17"/>
    <mergeCell ref="G9:G17"/>
    <mergeCell ref="H9:H17"/>
    <mergeCell ref="I9:I17"/>
  </mergeCells>
  <printOptions gridLines="1"/>
  <pageMargins left="0.51" right="0.18" top="0.38" bottom="0.48" header="0.19" footer="0.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99"/>
  <sheetViews>
    <sheetView workbookViewId="0" topLeftCell="A121">
      <selection activeCell="J146" sqref="J146"/>
    </sheetView>
  </sheetViews>
  <sheetFormatPr defaultColWidth="9.00390625" defaultRowHeight="12.75"/>
  <cols>
    <col min="1" max="1" width="5.25390625" style="36" customWidth="1"/>
    <col min="2" max="2" width="3.25390625" style="37" customWidth="1"/>
    <col min="3" max="5" width="2.25390625" style="37" customWidth="1"/>
    <col min="6" max="6" width="2.75390625" style="37" customWidth="1"/>
    <col min="7" max="7" width="2.25390625" style="37" customWidth="1"/>
    <col min="8" max="8" width="4.00390625" style="37" customWidth="1"/>
    <col min="9" max="9" width="2.875" style="37" customWidth="1"/>
    <col min="10" max="10" width="59.75390625" style="1" customWidth="1"/>
    <col min="11" max="11" width="1.00390625" style="1" hidden="1" customWidth="1"/>
    <col min="12" max="12" width="26.875" style="1" customWidth="1"/>
    <col min="13" max="13" width="9.125" style="2" customWidth="1"/>
    <col min="14" max="16384" width="9.125" style="1" customWidth="1"/>
  </cols>
  <sheetData>
    <row r="1" spans="1:12" ht="12.75">
      <c r="A1" s="38"/>
      <c r="B1" s="39"/>
      <c r="C1" s="39"/>
      <c r="D1" s="39"/>
      <c r="E1" s="39"/>
      <c r="F1" s="39"/>
      <c r="G1" s="39"/>
      <c r="H1" s="39"/>
      <c r="I1" s="39"/>
      <c r="J1" s="33"/>
      <c r="K1" s="33"/>
      <c r="L1" s="33"/>
    </row>
    <row r="2" spans="1:12" ht="12.75">
      <c r="A2" s="38"/>
      <c r="B2" s="39"/>
      <c r="C2" s="39"/>
      <c r="D2" s="39"/>
      <c r="E2" s="39"/>
      <c r="F2" s="39"/>
      <c r="G2" s="39"/>
      <c r="H2" s="39"/>
      <c r="I2" s="39"/>
      <c r="J2" s="33"/>
      <c r="K2" s="33"/>
      <c r="L2" s="33"/>
    </row>
    <row r="3" spans="1:14" ht="13.5" customHeight="1">
      <c r="A3" s="38"/>
      <c r="B3" s="39"/>
      <c r="C3" s="39"/>
      <c r="D3" s="39"/>
      <c r="E3" s="39"/>
      <c r="F3" s="39"/>
      <c r="G3" s="39"/>
      <c r="H3" s="39"/>
      <c r="I3" s="39"/>
      <c r="J3" s="35" t="s">
        <v>0</v>
      </c>
      <c r="K3" s="33"/>
      <c r="L3" s="33" t="s">
        <v>189</v>
      </c>
      <c r="M3" s="32"/>
      <c r="N3" s="33"/>
    </row>
    <row r="4" spans="1:14" ht="13.5" customHeight="1">
      <c r="A4" s="38"/>
      <c r="B4" s="39"/>
      <c r="C4" s="39"/>
      <c r="D4" s="39"/>
      <c r="E4" s="39"/>
      <c r="F4" s="39"/>
      <c r="G4" s="39"/>
      <c r="H4" s="39"/>
      <c r="I4" s="39"/>
      <c r="J4" s="35" t="s">
        <v>1</v>
      </c>
      <c r="K4" s="33"/>
      <c r="L4" s="52" t="s">
        <v>102</v>
      </c>
      <c r="M4" s="32"/>
      <c r="N4" s="33"/>
    </row>
    <row r="5" spans="1:14" ht="13.5" customHeight="1">
      <c r="A5" s="38"/>
      <c r="B5" s="39"/>
      <c r="C5" s="39"/>
      <c r="D5" s="39"/>
      <c r="E5" s="39"/>
      <c r="F5" s="39"/>
      <c r="G5" s="39"/>
      <c r="H5" s="39"/>
      <c r="I5" s="39"/>
      <c r="J5" s="35" t="s">
        <v>77</v>
      </c>
      <c r="K5" s="33"/>
      <c r="L5" s="33" t="s">
        <v>103</v>
      </c>
      <c r="M5" s="32"/>
      <c r="N5" s="33"/>
    </row>
    <row r="6" spans="1:14" ht="13.5" customHeight="1">
      <c r="A6" s="38"/>
      <c r="B6" s="39"/>
      <c r="C6" s="39"/>
      <c r="D6" s="39"/>
      <c r="E6" s="39"/>
      <c r="F6" s="39"/>
      <c r="G6" s="39"/>
      <c r="H6" s="39"/>
      <c r="I6" s="39"/>
      <c r="J6" s="34" t="s">
        <v>2</v>
      </c>
      <c r="K6" s="33"/>
      <c r="L6" s="33"/>
      <c r="M6" s="32"/>
      <c r="N6" s="33"/>
    </row>
    <row r="7" spans="1:14" ht="13.5" customHeight="1">
      <c r="A7" s="38"/>
      <c r="B7" s="39"/>
      <c r="C7" s="39"/>
      <c r="D7" s="39"/>
      <c r="E7" s="39"/>
      <c r="F7" s="39"/>
      <c r="G7" s="39"/>
      <c r="H7" s="39"/>
      <c r="I7" s="39"/>
      <c r="J7" s="35"/>
      <c r="K7" s="33"/>
      <c r="L7" s="33"/>
      <c r="M7" s="32"/>
      <c r="N7" s="33"/>
    </row>
    <row r="8" spans="1:14" ht="13.5" customHeight="1" thickBot="1">
      <c r="A8" s="38"/>
      <c r="B8" s="39"/>
      <c r="C8" s="39"/>
      <c r="D8" s="39"/>
      <c r="E8" s="39"/>
      <c r="F8" s="39"/>
      <c r="G8" s="39"/>
      <c r="H8" s="39"/>
      <c r="I8" s="39"/>
      <c r="J8" s="35"/>
      <c r="K8" s="33"/>
      <c r="L8" s="33"/>
      <c r="M8" s="32"/>
      <c r="N8" s="33"/>
    </row>
    <row r="9" spans="1:14" ht="13.5" customHeight="1" thickBot="1">
      <c r="A9" s="208" t="s">
        <v>105</v>
      </c>
      <c r="B9" s="211" t="s">
        <v>104</v>
      </c>
      <c r="C9" s="212"/>
      <c r="D9" s="212"/>
      <c r="E9" s="212"/>
      <c r="F9" s="212"/>
      <c r="G9" s="212"/>
      <c r="H9" s="212"/>
      <c r="I9" s="213"/>
      <c r="J9" s="46"/>
      <c r="K9" s="3" t="s">
        <v>3</v>
      </c>
      <c r="L9" s="49"/>
      <c r="M9" s="32"/>
      <c r="N9" s="33"/>
    </row>
    <row r="10" spans="1:14" ht="13.5" customHeight="1">
      <c r="A10" s="209"/>
      <c r="B10" s="214" t="s">
        <v>106</v>
      </c>
      <c r="C10" s="216" t="s">
        <v>107</v>
      </c>
      <c r="D10" s="216" t="s">
        <v>108</v>
      </c>
      <c r="E10" s="216" t="s">
        <v>109</v>
      </c>
      <c r="F10" s="216" t="s">
        <v>110</v>
      </c>
      <c r="G10" s="216" t="s">
        <v>111</v>
      </c>
      <c r="H10" s="216" t="s">
        <v>112</v>
      </c>
      <c r="I10" s="218" t="s">
        <v>113</v>
      </c>
      <c r="J10" s="47"/>
      <c r="K10" s="28"/>
      <c r="L10" s="50"/>
      <c r="M10" s="32"/>
      <c r="N10" s="33"/>
    </row>
    <row r="11" spans="1:14" ht="13.5" customHeight="1">
      <c r="A11" s="209"/>
      <c r="B11" s="215"/>
      <c r="C11" s="217"/>
      <c r="D11" s="217"/>
      <c r="E11" s="217"/>
      <c r="F11" s="217"/>
      <c r="G11" s="217"/>
      <c r="H11" s="217"/>
      <c r="I11" s="219"/>
      <c r="J11" s="47"/>
      <c r="K11" s="28"/>
      <c r="L11" s="50"/>
      <c r="M11" s="32"/>
      <c r="N11" s="33"/>
    </row>
    <row r="12" spans="1:14" ht="13.5" customHeight="1">
      <c r="A12" s="209"/>
      <c r="B12" s="215"/>
      <c r="C12" s="217"/>
      <c r="D12" s="217"/>
      <c r="E12" s="217"/>
      <c r="F12" s="217"/>
      <c r="G12" s="217"/>
      <c r="H12" s="217"/>
      <c r="I12" s="219"/>
      <c r="J12" s="68" t="s">
        <v>190</v>
      </c>
      <c r="K12" s="28"/>
      <c r="L12" s="50"/>
      <c r="M12" s="32"/>
      <c r="N12" s="33"/>
    </row>
    <row r="13" spans="1:14" ht="13.5" customHeight="1">
      <c r="A13" s="209"/>
      <c r="B13" s="215"/>
      <c r="C13" s="217"/>
      <c r="D13" s="217"/>
      <c r="E13" s="217"/>
      <c r="F13" s="217"/>
      <c r="G13" s="217"/>
      <c r="H13" s="217"/>
      <c r="I13" s="219"/>
      <c r="J13" s="68" t="s">
        <v>185</v>
      </c>
      <c r="K13" s="28"/>
      <c r="L13" s="69" t="s">
        <v>187</v>
      </c>
      <c r="M13" s="32"/>
      <c r="N13" s="33"/>
    </row>
    <row r="14" spans="1:14" ht="13.5" customHeight="1">
      <c r="A14" s="209"/>
      <c r="B14" s="215"/>
      <c r="C14" s="217"/>
      <c r="D14" s="217"/>
      <c r="E14" s="217"/>
      <c r="F14" s="217"/>
      <c r="G14" s="217"/>
      <c r="H14" s="217"/>
      <c r="I14" s="219"/>
      <c r="J14" s="68" t="s">
        <v>186</v>
      </c>
      <c r="K14" s="28"/>
      <c r="L14" s="69" t="s">
        <v>188</v>
      </c>
      <c r="M14" s="32"/>
      <c r="N14" s="33"/>
    </row>
    <row r="15" spans="1:14" ht="13.5" customHeight="1">
      <c r="A15" s="209"/>
      <c r="B15" s="215"/>
      <c r="C15" s="217"/>
      <c r="D15" s="217"/>
      <c r="E15" s="217"/>
      <c r="F15" s="217"/>
      <c r="G15" s="217"/>
      <c r="H15" s="217"/>
      <c r="I15" s="219"/>
      <c r="J15" s="47"/>
      <c r="K15" s="28"/>
      <c r="L15" s="50"/>
      <c r="M15" s="32"/>
      <c r="N15" s="33"/>
    </row>
    <row r="16" spans="1:14" ht="13.5" customHeight="1">
      <c r="A16" s="209"/>
      <c r="B16" s="215"/>
      <c r="C16" s="217"/>
      <c r="D16" s="217"/>
      <c r="E16" s="217"/>
      <c r="F16" s="217"/>
      <c r="G16" s="217"/>
      <c r="H16" s="217"/>
      <c r="I16" s="219"/>
      <c r="J16" s="47"/>
      <c r="K16" s="28"/>
      <c r="L16" s="50"/>
      <c r="M16" s="32"/>
      <c r="N16" s="33"/>
    </row>
    <row r="17" spans="1:14" ht="13.5" customHeight="1">
      <c r="A17" s="209"/>
      <c r="B17" s="215"/>
      <c r="C17" s="217"/>
      <c r="D17" s="217"/>
      <c r="E17" s="217"/>
      <c r="F17" s="217"/>
      <c r="G17" s="217"/>
      <c r="H17" s="217"/>
      <c r="I17" s="219"/>
      <c r="J17" s="47"/>
      <c r="K17" s="28"/>
      <c r="L17" s="50"/>
      <c r="M17" s="32"/>
      <c r="N17" s="33"/>
    </row>
    <row r="18" spans="1:14" ht="35.25" customHeight="1" thickBot="1">
      <c r="A18" s="210"/>
      <c r="B18" s="215"/>
      <c r="C18" s="217"/>
      <c r="D18" s="217"/>
      <c r="E18" s="217"/>
      <c r="F18" s="217"/>
      <c r="G18" s="217"/>
      <c r="H18" s="217"/>
      <c r="I18" s="219"/>
      <c r="J18" s="48"/>
      <c r="K18" s="4" t="s">
        <v>4</v>
      </c>
      <c r="L18" s="51"/>
      <c r="M18" s="32"/>
      <c r="N18" s="33"/>
    </row>
    <row r="19" spans="1:14" ht="13.5" customHeight="1" thickBot="1">
      <c r="A19" s="31">
        <v>1</v>
      </c>
      <c r="B19" s="44" t="s">
        <v>114</v>
      </c>
      <c r="C19" s="41" t="s">
        <v>116</v>
      </c>
      <c r="D19" s="41" t="s">
        <v>115</v>
      </c>
      <c r="E19" s="41" t="s">
        <v>115</v>
      </c>
      <c r="F19" s="41" t="s">
        <v>114</v>
      </c>
      <c r="G19" s="41" t="s">
        <v>115</v>
      </c>
      <c r="H19" s="41" t="s">
        <v>117</v>
      </c>
      <c r="I19" s="42" t="s">
        <v>114</v>
      </c>
      <c r="J19" s="5" t="s">
        <v>5</v>
      </c>
      <c r="K19" s="6" t="e">
        <f>SUM(K20+K31+K38+K46+K52+K53+K54+K60+K69+K78+#REF!+K85+K91+K94+K106+#REF!+#REF!+K138+#REF!)</f>
        <v>#REF!</v>
      </c>
      <c r="L19" s="6"/>
      <c r="M19" s="32"/>
      <c r="N19" s="33"/>
    </row>
    <row r="20" spans="1:14" ht="13.5" customHeight="1">
      <c r="A20" s="30">
        <f>A19+1</f>
        <v>2</v>
      </c>
      <c r="B20" s="53" t="s">
        <v>120</v>
      </c>
      <c r="C20" s="54" t="s">
        <v>116</v>
      </c>
      <c r="D20" s="54" t="s">
        <v>118</v>
      </c>
      <c r="E20" s="54" t="s">
        <v>115</v>
      </c>
      <c r="F20" s="54" t="s">
        <v>114</v>
      </c>
      <c r="G20" s="54" t="s">
        <v>115</v>
      </c>
      <c r="H20" s="54" t="s">
        <v>117</v>
      </c>
      <c r="I20" s="55" t="s">
        <v>114</v>
      </c>
      <c r="J20" s="15" t="s">
        <v>6</v>
      </c>
      <c r="K20" s="9">
        <f>SUM(K21+K23)</f>
        <v>589638</v>
      </c>
      <c r="L20" s="71">
        <f>SUM(L21+L23)</f>
        <v>271257.1</v>
      </c>
      <c r="M20" s="32"/>
      <c r="N20" s="33"/>
    </row>
    <row r="21" spans="1:14" ht="13.5" customHeight="1">
      <c r="A21" s="30">
        <f>A20+1</f>
        <v>3</v>
      </c>
      <c r="B21" s="56" t="s">
        <v>120</v>
      </c>
      <c r="C21" s="43" t="s">
        <v>116</v>
      </c>
      <c r="D21" s="43" t="s">
        <v>118</v>
      </c>
      <c r="E21" s="43" t="s">
        <v>118</v>
      </c>
      <c r="F21" s="43" t="s">
        <v>114</v>
      </c>
      <c r="G21" s="43" t="s">
        <v>115</v>
      </c>
      <c r="H21" s="43" t="s">
        <v>117</v>
      </c>
      <c r="I21" s="57" t="s">
        <v>119</v>
      </c>
      <c r="J21" s="16" t="s">
        <v>7</v>
      </c>
      <c r="K21" s="8">
        <f>SUM(K22:K22)</f>
        <v>116650</v>
      </c>
      <c r="L21" s="22">
        <f>SUM(L22:L22)</f>
        <v>28000</v>
      </c>
      <c r="M21" s="32"/>
      <c r="N21" s="33"/>
    </row>
    <row r="22" spans="1:14" ht="13.5" customHeight="1">
      <c r="A22" s="30">
        <f aca="true" t="shared" si="0" ref="A22:A85">A21+1</f>
        <v>4</v>
      </c>
      <c r="B22" s="56" t="s">
        <v>120</v>
      </c>
      <c r="C22" s="43" t="s">
        <v>116</v>
      </c>
      <c r="D22" s="43" t="s">
        <v>118</v>
      </c>
      <c r="E22" s="43" t="s">
        <v>118</v>
      </c>
      <c r="F22" s="43" t="s">
        <v>121</v>
      </c>
      <c r="G22" s="43" t="s">
        <v>122</v>
      </c>
      <c r="H22" s="43" t="s">
        <v>117</v>
      </c>
      <c r="I22" s="57" t="s">
        <v>119</v>
      </c>
      <c r="J22" s="13" t="s">
        <v>7</v>
      </c>
      <c r="K22" s="8">
        <v>116650</v>
      </c>
      <c r="L22" s="22">
        <v>28000</v>
      </c>
      <c r="M22" s="32"/>
      <c r="N22" s="33"/>
    </row>
    <row r="23" spans="1:14" ht="13.5" customHeight="1">
      <c r="A23" s="30">
        <f t="shared" si="0"/>
        <v>5</v>
      </c>
      <c r="B23" s="56" t="s">
        <v>120</v>
      </c>
      <c r="C23" s="43" t="s">
        <v>116</v>
      </c>
      <c r="D23" s="43" t="s">
        <v>118</v>
      </c>
      <c r="E23" s="43" t="s">
        <v>122</v>
      </c>
      <c r="F23" s="43" t="s">
        <v>114</v>
      </c>
      <c r="G23" s="43" t="s">
        <v>118</v>
      </c>
      <c r="H23" s="43" t="s">
        <v>117</v>
      </c>
      <c r="I23" s="57" t="s">
        <v>119</v>
      </c>
      <c r="J23" s="16" t="s">
        <v>8</v>
      </c>
      <c r="K23" s="8">
        <f>SUM(K24:K28)</f>
        <v>472988</v>
      </c>
      <c r="L23" s="70">
        <f>SUM(L24+L25+L28)</f>
        <v>243257.1</v>
      </c>
      <c r="M23" s="32"/>
      <c r="N23" s="33"/>
    </row>
    <row r="24" spans="1:14" ht="13.5" customHeight="1">
      <c r="A24" s="30">
        <f t="shared" si="0"/>
        <v>6</v>
      </c>
      <c r="B24" s="56" t="s">
        <v>120</v>
      </c>
      <c r="C24" s="43" t="s">
        <v>116</v>
      </c>
      <c r="D24" s="43" t="s">
        <v>118</v>
      </c>
      <c r="E24" s="43" t="s">
        <v>122</v>
      </c>
      <c r="F24" s="43" t="s">
        <v>123</v>
      </c>
      <c r="G24" s="43" t="s">
        <v>118</v>
      </c>
      <c r="H24" s="43" t="s">
        <v>117</v>
      </c>
      <c r="I24" s="57" t="s">
        <v>119</v>
      </c>
      <c r="J24" s="13" t="s">
        <v>9</v>
      </c>
      <c r="K24" s="8">
        <v>2000</v>
      </c>
      <c r="L24" s="22">
        <v>500</v>
      </c>
      <c r="M24" s="32"/>
      <c r="N24" s="33"/>
    </row>
    <row r="25" spans="1:14" ht="13.5" customHeight="1">
      <c r="A25" s="30">
        <f t="shared" si="0"/>
        <v>7</v>
      </c>
      <c r="B25" s="56" t="s">
        <v>120</v>
      </c>
      <c r="C25" s="43" t="s">
        <v>116</v>
      </c>
      <c r="D25" s="43" t="s">
        <v>118</v>
      </c>
      <c r="E25" s="43" t="s">
        <v>122</v>
      </c>
      <c r="F25" s="43" t="s">
        <v>124</v>
      </c>
      <c r="G25" s="43" t="s">
        <v>118</v>
      </c>
      <c r="H25" s="43" t="s">
        <v>117</v>
      </c>
      <c r="I25" s="57" t="s">
        <v>119</v>
      </c>
      <c r="J25" s="13" t="s">
        <v>10</v>
      </c>
      <c r="K25" s="8">
        <v>470728</v>
      </c>
      <c r="L25" s="70">
        <f>SUM(L26:L27)</f>
        <v>242627.1</v>
      </c>
      <c r="M25" s="32"/>
      <c r="N25" s="33"/>
    </row>
    <row r="26" spans="1:14" ht="13.5" customHeight="1">
      <c r="A26" s="30">
        <f t="shared" si="0"/>
        <v>8</v>
      </c>
      <c r="B26" s="56" t="s">
        <v>120</v>
      </c>
      <c r="C26" s="43" t="s">
        <v>116</v>
      </c>
      <c r="D26" s="43" t="s">
        <v>118</v>
      </c>
      <c r="E26" s="43" t="s">
        <v>122</v>
      </c>
      <c r="F26" s="43" t="s">
        <v>125</v>
      </c>
      <c r="G26" s="43" t="s">
        <v>118</v>
      </c>
      <c r="H26" s="43" t="s">
        <v>117</v>
      </c>
      <c r="I26" s="57" t="s">
        <v>119</v>
      </c>
      <c r="J26" s="13" t="s">
        <v>11</v>
      </c>
      <c r="K26" s="8"/>
      <c r="L26" s="70">
        <v>241147.1</v>
      </c>
      <c r="M26" s="32"/>
      <c r="N26" s="33"/>
    </row>
    <row r="27" spans="1:14" ht="13.5" customHeight="1">
      <c r="A27" s="30">
        <f t="shared" si="0"/>
        <v>9</v>
      </c>
      <c r="B27" s="56" t="s">
        <v>120</v>
      </c>
      <c r="C27" s="43" t="s">
        <v>116</v>
      </c>
      <c r="D27" s="43" t="s">
        <v>118</v>
      </c>
      <c r="E27" s="43" t="s">
        <v>122</v>
      </c>
      <c r="F27" s="43" t="s">
        <v>183</v>
      </c>
      <c r="G27" s="43" t="s">
        <v>118</v>
      </c>
      <c r="H27" s="43" t="s">
        <v>117</v>
      </c>
      <c r="I27" s="57" t="s">
        <v>119</v>
      </c>
      <c r="J27" s="13" t="s">
        <v>12</v>
      </c>
      <c r="K27" s="8"/>
      <c r="L27" s="22">
        <v>1480</v>
      </c>
      <c r="M27" s="32"/>
      <c r="N27" s="33"/>
    </row>
    <row r="28" spans="1:14" ht="13.5" customHeight="1">
      <c r="A28" s="30">
        <f t="shared" si="0"/>
        <v>10</v>
      </c>
      <c r="B28" s="56" t="s">
        <v>120</v>
      </c>
      <c r="C28" s="43" t="s">
        <v>116</v>
      </c>
      <c r="D28" s="43" t="s">
        <v>118</v>
      </c>
      <c r="E28" s="43" t="s">
        <v>122</v>
      </c>
      <c r="F28" s="43" t="s">
        <v>126</v>
      </c>
      <c r="G28" s="43" t="s">
        <v>118</v>
      </c>
      <c r="H28" s="43" t="s">
        <v>117</v>
      </c>
      <c r="I28" s="57" t="s">
        <v>119</v>
      </c>
      <c r="J28" s="13" t="s">
        <v>13</v>
      </c>
      <c r="K28" s="8">
        <v>260</v>
      </c>
      <c r="L28" s="22">
        <v>130</v>
      </c>
      <c r="M28" s="32"/>
      <c r="N28" s="33"/>
    </row>
    <row r="29" spans="1:14" ht="13.5" customHeight="1">
      <c r="A29" s="30">
        <f t="shared" si="0"/>
        <v>11</v>
      </c>
      <c r="B29" s="56" t="s">
        <v>114</v>
      </c>
      <c r="C29" s="43" t="s">
        <v>116</v>
      </c>
      <c r="D29" s="43" t="s">
        <v>127</v>
      </c>
      <c r="E29" s="43" t="s">
        <v>115</v>
      </c>
      <c r="F29" s="43" t="s">
        <v>114</v>
      </c>
      <c r="G29" s="43" t="s">
        <v>115</v>
      </c>
      <c r="H29" s="43" t="s">
        <v>117</v>
      </c>
      <c r="I29" s="57" t="s">
        <v>114</v>
      </c>
      <c r="J29" s="12" t="s">
        <v>80</v>
      </c>
      <c r="K29" s="8"/>
      <c r="L29" s="22"/>
      <c r="M29" s="32"/>
      <c r="N29" s="33"/>
    </row>
    <row r="30" spans="1:14" ht="13.5" customHeight="1">
      <c r="A30" s="30">
        <f t="shared" si="0"/>
        <v>12</v>
      </c>
      <c r="B30" s="45"/>
      <c r="C30" s="58"/>
      <c r="D30" s="58"/>
      <c r="E30" s="58"/>
      <c r="F30" s="58"/>
      <c r="G30" s="58"/>
      <c r="H30" s="58"/>
      <c r="I30" s="59"/>
      <c r="J30" s="12" t="s">
        <v>14</v>
      </c>
      <c r="K30" s="8"/>
      <c r="L30" s="22">
        <f>SUM(L31)</f>
        <v>0</v>
      </c>
      <c r="M30" s="32"/>
      <c r="N30" s="33"/>
    </row>
    <row r="31" spans="1:14" ht="13.5" customHeight="1">
      <c r="A31" s="30">
        <f t="shared" si="0"/>
        <v>13</v>
      </c>
      <c r="B31" s="56" t="s">
        <v>114</v>
      </c>
      <c r="C31" s="43" t="s">
        <v>116</v>
      </c>
      <c r="D31" s="43" t="s">
        <v>127</v>
      </c>
      <c r="E31" s="43" t="s">
        <v>122</v>
      </c>
      <c r="F31" s="43" t="s">
        <v>114</v>
      </c>
      <c r="G31" s="43" t="s">
        <v>118</v>
      </c>
      <c r="H31" s="43" t="s">
        <v>117</v>
      </c>
      <c r="I31" s="57" t="s">
        <v>119</v>
      </c>
      <c r="J31" s="16" t="s">
        <v>15</v>
      </c>
      <c r="K31" s="8">
        <f>SUM(K32:K37)</f>
        <v>8079</v>
      </c>
      <c r="L31" s="22">
        <f>SUM(L32+L33+L34+L35+L36+L37)</f>
        <v>0</v>
      </c>
      <c r="M31" s="32"/>
      <c r="N31" s="33"/>
    </row>
    <row r="32" spans="1:14" ht="13.5" customHeight="1">
      <c r="A32" s="30">
        <f t="shared" si="0"/>
        <v>14</v>
      </c>
      <c r="B32" s="56" t="s">
        <v>120</v>
      </c>
      <c r="C32" s="43" t="s">
        <v>116</v>
      </c>
      <c r="D32" s="43" t="s">
        <v>127</v>
      </c>
      <c r="E32" s="43" t="s">
        <v>122</v>
      </c>
      <c r="F32" s="43" t="s">
        <v>128</v>
      </c>
      <c r="G32" s="43" t="s">
        <v>118</v>
      </c>
      <c r="H32" s="43" t="s">
        <v>117</v>
      </c>
      <c r="I32" s="57" t="s">
        <v>119</v>
      </c>
      <c r="J32" s="13" t="s">
        <v>16</v>
      </c>
      <c r="K32" s="8">
        <v>1836</v>
      </c>
      <c r="L32" s="22"/>
      <c r="M32" s="32"/>
      <c r="N32" s="33"/>
    </row>
    <row r="33" spans="1:14" ht="13.5" customHeight="1">
      <c r="A33" s="30">
        <f t="shared" si="0"/>
        <v>15</v>
      </c>
      <c r="B33" s="56" t="s">
        <v>120</v>
      </c>
      <c r="C33" s="43" t="s">
        <v>116</v>
      </c>
      <c r="D33" s="43" t="s">
        <v>127</v>
      </c>
      <c r="E33" s="43" t="s">
        <v>122</v>
      </c>
      <c r="F33" s="43" t="s">
        <v>129</v>
      </c>
      <c r="G33" s="43" t="s">
        <v>118</v>
      </c>
      <c r="H33" s="43" t="s">
        <v>117</v>
      </c>
      <c r="I33" s="57" t="s">
        <v>119</v>
      </c>
      <c r="J33" s="13" t="s">
        <v>17</v>
      </c>
      <c r="K33" s="8">
        <v>77</v>
      </c>
      <c r="L33" s="22"/>
      <c r="M33" s="32"/>
      <c r="N33" s="33"/>
    </row>
    <row r="34" spans="1:14" ht="13.5" customHeight="1">
      <c r="A34" s="30">
        <f t="shared" si="0"/>
        <v>16</v>
      </c>
      <c r="B34" s="56" t="s">
        <v>120</v>
      </c>
      <c r="C34" s="43" t="s">
        <v>116</v>
      </c>
      <c r="D34" s="43" t="s">
        <v>127</v>
      </c>
      <c r="E34" s="43" t="s">
        <v>122</v>
      </c>
      <c r="F34" s="43" t="s">
        <v>130</v>
      </c>
      <c r="G34" s="43" t="s">
        <v>118</v>
      </c>
      <c r="H34" s="43" t="s">
        <v>117</v>
      </c>
      <c r="I34" s="57" t="s">
        <v>119</v>
      </c>
      <c r="J34" s="13" t="s">
        <v>18</v>
      </c>
      <c r="K34" s="8">
        <v>0</v>
      </c>
      <c r="L34" s="22"/>
      <c r="M34" s="32"/>
      <c r="N34" s="33"/>
    </row>
    <row r="35" spans="1:14" ht="13.5" customHeight="1">
      <c r="A35" s="30">
        <f t="shared" si="0"/>
        <v>17</v>
      </c>
      <c r="B35" s="56" t="s">
        <v>120</v>
      </c>
      <c r="C35" s="43" t="s">
        <v>116</v>
      </c>
      <c r="D35" s="43" t="s">
        <v>127</v>
      </c>
      <c r="E35" s="43" t="s">
        <v>122</v>
      </c>
      <c r="F35" s="43" t="s">
        <v>131</v>
      </c>
      <c r="G35" s="43" t="s">
        <v>118</v>
      </c>
      <c r="H35" s="43" t="s">
        <v>117</v>
      </c>
      <c r="I35" s="57" t="s">
        <v>119</v>
      </c>
      <c r="J35" s="13" t="s">
        <v>19</v>
      </c>
      <c r="K35" s="8">
        <v>507</v>
      </c>
      <c r="L35" s="22"/>
      <c r="M35" s="32"/>
      <c r="N35" s="33"/>
    </row>
    <row r="36" spans="1:14" ht="13.5" customHeight="1">
      <c r="A36" s="30">
        <f t="shared" si="0"/>
        <v>18</v>
      </c>
      <c r="B36" s="56" t="s">
        <v>120</v>
      </c>
      <c r="C36" s="43" t="s">
        <v>116</v>
      </c>
      <c r="D36" s="43" t="s">
        <v>127</v>
      </c>
      <c r="E36" s="43" t="s">
        <v>122</v>
      </c>
      <c r="F36" s="43" t="s">
        <v>132</v>
      </c>
      <c r="G36" s="43" t="s">
        <v>118</v>
      </c>
      <c r="H36" s="43" t="s">
        <v>117</v>
      </c>
      <c r="I36" s="57" t="s">
        <v>119</v>
      </c>
      <c r="J36" s="13" t="s">
        <v>20</v>
      </c>
      <c r="K36" s="8">
        <v>60</v>
      </c>
      <c r="L36" s="22"/>
      <c r="M36" s="32"/>
      <c r="N36" s="33"/>
    </row>
    <row r="37" spans="1:14" ht="13.5" customHeight="1">
      <c r="A37" s="30">
        <f t="shared" si="0"/>
        <v>19</v>
      </c>
      <c r="B37" s="56" t="s">
        <v>120</v>
      </c>
      <c r="C37" s="43" t="s">
        <v>116</v>
      </c>
      <c r="D37" s="43" t="s">
        <v>127</v>
      </c>
      <c r="E37" s="43" t="s">
        <v>122</v>
      </c>
      <c r="F37" s="43" t="s">
        <v>133</v>
      </c>
      <c r="G37" s="43" t="s">
        <v>118</v>
      </c>
      <c r="H37" s="43" t="s">
        <v>117</v>
      </c>
      <c r="I37" s="57" t="s">
        <v>119</v>
      </c>
      <c r="J37" s="13" t="s">
        <v>21</v>
      </c>
      <c r="K37" s="8">
        <v>5599</v>
      </c>
      <c r="L37" s="22"/>
      <c r="M37" s="32"/>
      <c r="N37" s="33"/>
    </row>
    <row r="38" spans="1:14" ht="13.5" customHeight="1">
      <c r="A38" s="30">
        <f t="shared" si="0"/>
        <v>20</v>
      </c>
      <c r="B38" s="56" t="s">
        <v>120</v>
      </c>
      <c r="C38" s="43" t="s">
        <v>116</v>
      </c>
      <c r="D38" s="43" t="s">
        <v>134</v>
      </c>
      <c r="E38" s="43" t="s">
        <v>115</v>
      </c>
      <c r="F38" s="43" t="s">
        <v>114</v>
      </c>
      <c r="G38" s="43" t="s">
        <v>115</v>
      </c>
      <c r="H38" s="43" t="s">
        <v>117</v>
      </c>
      <c r="I38" s="57" t="s">
        <v>114</v>
      </c>
      <c r="J38" s="12" t="s">
        <v>22</v>
      </c>
      <c r="K38" s="8">
        <f>SUM(K39+K43+K45)</f>
        <v>17500</v>
      </c>
      <c r="L38" s="22">
        <f>SUM(L40+L44+L45)</f>
        <v>17600</v>
      </c>
      <c r="M38" s="32"/>
      <c r="N38" s="33"/>
    </row>
    <row r="39" spans="1:14" ht="13.5" customHeight="1">
      <c r="A39" s="30">
        <f t="shared" si="0"/>
        <v>21</v>
      </c>
      <c r="B39" s="56" t="s">
        <v>120</v>
      </c>
      <c r="C39" s="43" t="s">
        <v>116</v>
      </c>
      <c r="D39" s="43" t="s">
        <v>134</v>
      </c>
      <c r="E39" s="43" t="s">
        <v>118</v>
      </c>
      <c r="F39" s="43" t="s">
        <v>114</v>
      </c>
      <c r="G39" s="43" t="s">
        <v>115</v>
      </c>
      <c r="H39" s="43" t="s">
        <v>117</v>
      </c>
      <c r="I39" s="57" t="s">
        <v>119</v>
      </c>
      <c r="J39" s="27" t="s">
        <v>23</v>
      </c>
      <c r="K39" s="8">
        <v>9500</v>
      </c>
      <c r="L39" s="22"/>
      <c r="M39" s="32"/>
      <c r="N39" s="33"/>
    </row>
    <row r="40" spans="1:14" ht="13.5" customHeight="1">
      <c r="A40" s="30">
        <f t="shared" si="0"/>
        <v>22</v>
      </c>
      <c r="B40" s="56"/>
      <c r="C40" s="43"/>
      <c r="D40" s="43"/>
      <c r="E40" s="43"/>
      <c r="F40" s="43"/>
      <c r="G40" s="43"/>
      <c r="H40" s="43"/>
      <c r="I40" s="57"/>
      <c r="J40" s="27" t="s">
        <v>24</v>
      </c>
      <c r="K40" s="8"/>
      <c r="L40" s="22">
        <f>SUM(L41:L42)</f>
        <v>0</v>
      </c>
      <c r="M40" s="32"/>
      <c r="N40" s="33"/>
    </row>
    <row r="41" spans="1:14" ht="13.5" customHeight="1">
      <c r="A41" s="30">
        <f t="shared" si="0"/>
        <v>23</v>
      </c>
      <c r="B41" s="56" t="s">
        <v>120</v>
      </c>
      <c r="C41" s="43" t="s">
        <v>116</v>
      </c>
      <c r="D41" s="43" t="s">
        <v>134</v>
      </c>
      <c r="E41" s="43" t="s">
        <v>118</v>
      </c>
      <c r="F41" s="43" t="s">
        <v>123</v>
      </c>
      <c r="G41" s="43" t="s">
        <v>118</v>
      </c>
      <c r="H41" s="43" t="s">
        <v>117</v>
      </c>
      <c r="I41" s="57" t="s">
        <v>119</v>
      </c>
      <c r="J41" s="13" t="s">
        <v>83</v>
      </c>
      <c r="K41" s="8"/>
      <c r="L41" s="22"/>
      <c r="M41" s="32"/>
      <c r="N41" s="33"/>
    </row>
    <row r="42" spans="1:14" ht="13.5" customHeight="1">
      <c r="A42" s="30">
        <f t="shared" si="0"/>
        <v>24</v>
      </c>
      <c r="B42" s="56" t="s">
        <v>120</v>
      </c>
      <c r="C42" s="43" t="s">
        <v>116</v>
      </c>
      <c r="D42" s="43" t="s">
        <v>134</v>
      </c>
      <c r="E42" s="43" t="s">
        <v>118</v>
      </c>
      <c r="F42" s="43" t="s">
        <v>124</v>
      </c>
      <c r="G42" s="43" t="s">
        <v>118</v>
      </c>
      <c r="H42" s="43" t="s">
        <v>117</v>
      </c>
      <c r="I42" s="57" t="s">
        <v>119</v>
      </c>
      <c r="J42" s="13" t="s">
        <v>84</v>
      </c>
      <c r="K42" s="8"/>
      <c r="L42" s="22"/>
      <c r="M42" s="32"/>
      <c r="N42" s="33"/>
    </row>
    <row r="43" spans="1:14" ht="13.5" customHeight="1">
      <c r="A43" s="30">
        <f t="shared" si="0"/>
        <v>25</v>
      </c>
      <c r="B43" s="56" t="s">
        <v>120</v>
      </c>
      <c r="C43" s="43" t="s">
        <v>116</v>
      </c>
      <c r="D43" s="43" t="s">
        <v>134</v>
      </c>
      <c r="E43" s="43" t="s">
        <v>122</v>
      </c>
      <c r="F43" s="43" t="s">
        <v>114</v>
      </c>
      <c r="G43" s="43" t="s">
        <v>122</v>
      </c>
      <c r="H43" s="43" t="s">
        <v>117</v>
      </c>
      <c r="I43" s="57" t="s">
        <v>119</v>
      </c>
      <c r="J43" s="27" t="s">
        <v>25</v>
      </c>
      <c r="K43" s="8">
        <v>8000</v>
      </c>
      <c r="L43" s="22"/>
      <c r="M43" s="32"/>
      <c r="N43" s="33"/>
    </row>
    <row r="44" spans="1:14" ht="13.5" customHeight="1">
      <c r="A44" s="30">
        <f t="shared" si="0"/>
        <v>26</v>
      </c>
      <c r="B44" s="56"/>
      <c r="C44" s="43"/>
      <c r="D44" s="43"/>
      <c r="E44" s="43"/>
      <c r="F44" s="43"/>
      <c r="G44" s="43"/>
      <c r="H44" s="43"/>
      <c r="I44" s="57"/>
      <c r="J44" s="27" t="s">
        <v>26</v>
      </c>
      <c r="K44" s="8"/>
      <c r="L44" s="22">
        <v>17500</v>
      </c>
      <c r="M44" s="32"/>
      <c r="N44" s="33"/>
    </row>
    <row r="45" spans="1:14" ht="13.5" customHeight="1">
      <c r="A45" s="30">
        <f t="shared" si="0"/>
        <v>27</v>
      </c>
      <c r="B45" s="56" t="s">
        <v>120</v>
      </c>
      <c r="C45" s="43" t="s">
        <v>116</v>
      </c>
      <c r="D45" s="43" t="s">
        <v>134</v>
      </c>
      <c r="E45" s="43" t="s">
        <v>127</v>
      </c>
      <c r="F45" s="43" t="s">
        <v>114</v>
      </c>
      <c r="G45" s="43" t="s">
        <v>118</v>
      </c>
      <c r="H45" s="43" t="s">
        <v>117</v>
      </c>
      <c r="I45" s="57" t="s">
        <v>119</v>
      </c>
      <c r="J45" s="27" t="s">
        <v>27</v>
      </c>
      <c r="K45" s="8"/>
      <c r="L45" s="22">
        <v>100</v>
      </c>
      <c r="M45" s="32"/>
      <c r="N45" s="33"/>
    </row>
    <row r="46" spans="1:14" ht="13.5" customHeight="1">
      <c r="A46" s="30">
        <f t="shared" si="0"/>
        <v>28</v>
      </c>
      <c r="B46" s="56" t="s">
        <v>120</v>
      </c>
      <c r="C46" s="43" t="s">
        <v>116</v>
      </c>
      <c r="D46" s="43" t="s">
        <v>135</v>
      </c>
      <c r="E46" s="43" t="s">
        <v>115</v>
      </c>
      <c r="F46" s="43" t="s">
        <v>114</v>
      </c>
      <c r="G46" s="43" t="s">
        <v>115</v>
      </c>
      <c r="H46" s="43" t="s">
        <v>117</v>
      </c>
      <c r="I46" s="57" t="s">
        <v>114</v>
      </c>
      <c r="J46" s="12" t="s">
        <v>28</v>
      </c>
      <c r="K46" s="8">
        <f>SUM(K47:K51)</f>
        <v>139250</v>
      </c>
      <c r="L46" s="22">
        <f>SUM(L47+L48+L49+L52+L53)</f>
        <v>11900</v>
      </c>
      <c r="M46" s="32"/>
      <c r="N46" s="33"/>
    </row>
    <row r="47" spans="1:14" ht="13.5" customHeight="1">
      <c r="A47" s="30">
        <f t="shared" si="0"/>
        <v>29</v>
      </c>
      <c r="B47" s="56" t="s">
        <v>120</v>
      </c>
      <c r="C47" s="43" t="s">
        <v>116</v>
      </c>
      <c r="D47" s="43" t="s">
        <v>135</v>
      </c>
      <c r="E47" s="43" t="s">
        <v>118</v>
      </c>
      <c r="F47" s="43" t="s">
        <v>124</v>
      </c>
      <c r="G47" s="43" t="s">
        <v>136</v>
      </c>
      <c r="H47" s="43" t="s">
        <v>117</v>
      </c>
      <c r="I47" s="57" t="s">
        <v>119</v>
      </c>
      <c r="J47" s="13" t="s">
        <v>29</v>
      </c>
      <c r="K47" s="8">
        <v>6000</v>
      </c>
      <c r="L47" s="22">
        <v>6500</v>
      </c>
      <c r="M47" s="32"/>
      <c r="N47" s="33"/>
    </row>
    <row r="48" spans="1:14" ht="13.5" customHeight="1">
      <c r="A48" s="30">
        <f t="shared" si="0"/>
        <v>30</v>
      </c>
      <c r="B48" s="56" t="s">
        <v>120</v>
      </c>
      <c r="C48" s="43" t="s">
        <v>116</v>
      </c>
      <c r="D48" s="43" t="s">
        <v>135</v>
      </c>
      <c r="E48" s="43" t="s">
        <v>122</v>
      </c>
      <c r="F48" s="43" t="s">
        <v>123</v>
      </c>
      <c r="G48" s="43" t="s">
        <v>122</v>
      </c>
      <c r="H48" s="43" t="s">
        <v>117</v>
      </c>
      <c r="I48" s="57" t="s">
        <v>119</v>
      </c>
      <c r="J48" s="13" t="s">
        <v>30</v>
      </c>
      <c r="K48" s="8">
        <v>115000</v>
      </c>
      <c r="L48" s="22"/>
      <c r="M48" s="32"/>
      <c r="N48" s="33"/>
    </row>
    <row r="49" spans="1:14" ht="13.5" customHeight="1">
      <c r="A49" s="30">
        <f t="shared" si="0"/>
        <v>31</v>
      </c>
      <c r="B49" s="56" t="s">
        <v>120</v>
      </c>
      <c r="C49" s="43" t="s">
        <v>116</v>
      </c>
      <c r="D49" s="43" t="s">
        <v>135</v>
      </c>
      <c r="E49" s="43" t="s">
        <v>136</v>
      </c>
      <c r="F49" s="43" t="s">
        <v>114</v>
      </c>
      <c r="G49" s="43" t="s">
        <v>122</v>
      </c>
      <c r="H49" s="43" t="s">
        <v>117</v>
      </c>
      <c r="I49" s="57" t="s">
        <v>119</v>
      </c>
      <c r="J49" s="16" t="s">
        <v>31</v>
      </c>
      <c r="K49" s="8">
        <v>18250</v>
      </c>
      <c r="L49" s="22">
        <f>SUM(L50:L51)</f>
        <v>0</v>
      </c>
      <c r="M49" s="32"/>
      <c r="N49" s="33"/>
    </row>
    <row r="50" spans="1:14" ht="13.5" customHeight="1">
      <c r="A50" s="30">
        <f t="shared" si="0"/>
        <v>32</v>
      </c>
      <c r="B50" s="56" t="s">
        <v>120</v>
      </c>
      <c r="C50" s="43" t="s">
        <v>116</v>
      </c>
      <c r="D50" s="43" t="s">
        <v>135</v>
      </c>
      <c r="E50" s="43" t="s">
        <v>136</v>
      </c>
      <c r="F50" s="43" t="s">
        <v>137</v>
      </c>
      <c r="G50" s="43" t="s">
        <v>122</v>
      </c>
      <c r="H50" s="43" t="s">
        <v>117</v>
      </c>
      <c r="I50" s="57" t="s">
        <v>119</v>
      </c>
      <c r="J50" s="13" t="s">
        <v>32</v>
      </c>
      <c r="K50" s="8"/>
      <c r="L50" s="22"/>
      <c r="M50" s="32"/>
      <c r="N50" s="33"/>
    </row>
    <row r="51" spans="1:14" ht="13.5" customHeight="1">
      <c r="A51" s="30">
        <f t="shared" si="0"/>
        <v>33</v>
      </c>
      <c r="B51" s="56" t="s">
        <v>120</v>
      </c>
      <c r="C51" s="43" t="s">
        <v>116</v>
      </c>
      <c r="D51" s="43" t="s">
        <v>135</v>
      </c>
      <c r="E51" s="43" t="s">
        <v>136</v>
      </c>
      <c r="F51" s="43" t="s">
        <v>121</v>
      </c>
      <c r="G51" s="43" t="s">
        <v>122</v>
      </c>
      <c r="H51" s="43" t="s">
        <v>117</v>
      </c>
      <c r="I51" s="57" t="s">
        <v>119</v>
      </c>
      <c r="J51" s="13" t="s">
        <v>33</v>
      </c>
      <c r="K51" s="8"/>
      <c r="L51" s="22"/>
      <c r="M51" s="32"/>
      <c r="N51" s="33"/>
    </row>
    <row r="52" spans="1:14" ht="13.5" customHeight="1">
      <c r="A52" s="30">
        <f t="shared" si="0"/>
        <v>34</v>
      </c>
      <c r="B52" s="56" t="s">
        <v>120</v>
      </c>
      <c r="C52" s="43" t="s">
        <v>116</v>
      </c>
      <c r="D52" s="43" t="s">
        <v>135</v>
      </c>
      <c r="E52" s="43" t="s">
        <v>134</v>
      </c>
      <c r="F52" s="43" t="s">
        <v>114</v>
      </c>
      <c r="G52" s="43" t="s">
        <v>122</v>
      </c>
      <c r="H52" s="43" t="s">
        <v>117</v>
      </c>
      <c r="I52" s="57" t="s">
        <v>119</v>
      </c>
      <c r="J52" s="16" t="s">
        <v>34</v>
      </c>
      <c r="K52" s="8" t="e">
        <f>SUM(#REF!)</f>
        <v>#REF!</v>
      </c>
      <c r="L52" s="22"/>
      <c r="M52" s="32"/>
      <c r="N52" s="33"/>
    </row>
    <row r="53" spans="1:14" ht="13.5" customHeight="1" thickBot="1">
      <c r="A53" s="30">
        <f t="shared" si="0"/>
        <v>35</v>
      </c>
      <c r="B53" s="56" t="s">
        <v>120</v>
      </c>
      <c r="C53" s="43" t="s">
        <v>116</v>
      </c>
      <c r="D53" s="43" t="s">
        <v>135</v>
      </c>
      <c r="E53" s="43" t="s">
        <v>135</v>
      </c>
      <c r="F53" s="43" t="s">
        <v>114</v>
      </c>
      <c r="G53" s="43" t="s">
        <v>115</v>
      </c>
      <c r="H53" s="43" t="s">
        <v>117</v>
      </c>
      <c r="I53" s="57" t="s">
        <v>119</v>
      </c>
      <c r="J53" s="16" t="s">
        <v>35</v>
      </c>
      <c r="K53" s="8" t="e">
        <f>#REF!+#REF!+#REF!</f>
        <v>#REF!</v>
      </c>
      <c r="L53" s="22">
        <v>5400</v>
      </c>
      <c r="M53" s="32"/>
      <c r="N53" s="33"/>
    </row>
    <row r="54" spans="1:14" ht="13.5" customHeight="1" thickBot="1">
      <c r="A54" s="30">
        <f t="shared" si="0"/>
        <v>36</v>
      </c>
      <c r="B54" s="56" t="s">
        <v>114</v>
      </c>
      <c r="C54" s="43" t="s">
        <v>116</v>
      </c>
      <c r="D54" s="43" t="s">
        <v>140</v>
      </c>
      <c r="E54" s="43" t="s">
        <v>115</v>
      </c>
      <c r="F54" s="43" t="s">
        <v>114</v>
      </c>
      <c r="G54" s="43" t="s">
        <v>115</v>
      </c>
      <c r="H54" s="43" t="s">
        <v>117</v>
      </c>
      <c r="I54" s="57" t="s">
        <v>114</v>
      </c>
      <c r="J54" s="12" t="s">
        <v>85</v>
      </c>
      <c r="K54" s="14">
        <f>SUM(K55+K56)</f>
        <v>1800</v>
      </c>
      <c r="L54" s="23">
        <f>SUM(L55:L59)</f>
        <v>8050</v>
      </c>
      <c r="M54" s="32"/>
      <c r="N54" s="33"/>
    </row>
    <row r="55" spans="1:14" ht="13.5" customHeight="1">
      <c r="A55" s="30">
        <f t="shared" si="0"/>
        <v>37</v>
      </c>
      <c r="B55" s="56" t="s">
        <v>120</v>
      </c>
      <c r="C55" s="43" t="s">
        <v>116</v>
      </c>
      <c r="D55" s="43" t="s">
        <v>140</v>
      </c>
      <c r="E55" s="43" t="s">
        <v>127</v>
      </c>
      <c r="F55" s="43" t="s">
        <v>123</v>
      </c>
      <c r="G55" s="43" t="s">
        <v>118</v>
      </c>
      <c r="H55" s="43" t="s">
        <v>117</v>
      </c>
      <c r="I55" s="57" t="s">
        <v>119</v>
      </c>
      <c r="J55" s="13" t="s">
        <v>86</v>
      </c>
      <c r="K55" s="9">
        <v>900</v>
      </c>
      <c r="L55" s="22">
        <v>2000</v>
      </c>
      <c r="M55" s="32"/>
      <c r="N55" s="33"/>
    </row>
    <row r="56" spans="1:14" ht="13.5" customHeight="1">
      <c r="A56" s="30">
        <f t="shared" si="0"/>
        <v>38</v>
      </c>
      <c r="B56" s="56" t="s">
        <v>120</v>
      </c>
      <c r="C56" s="43" t="s">
        <v>116</v>
      </c>
      <c r="D56" s="43" t="s">
        <v>140</v>
      </c>
      <c r="E56" s="43" t="s">
        <v>136</v>
      </c>
      <c r="F56" s="43" t="s">
        <v>114</v>
      </c>
      <c r="G56" s="43" t="s">
        <v>118</v>
      </c>
      <c r="H56" s="43" t="s">
        <v>117</v>
      </c>
      <c r="I56" s="57" t="s">
        <v>119</v>
      </c>
      <c r="J56" s="13" t="s">
        <v>36</v>
      </c>
      <c r="K56" s="8">
        <v>900</v>
      </c>
      <c r="L56" s="22"/>
      <c r="M56" s="32"/>
      <c r="N56" s="33"/>
    </row>
    <row r="57" spans="1:14" ht="13.5" customHeight="1">
      <c r="A57" s="30">
        <f t="shared" si="0"/>
        <v>39</v>
      </c>
      <c r="B57" s="56" t="s">
        <v>138</v>
      </c>
      <c r="C57" s="43" t="s">
        <v>116</v>
      </c>
      <c r="D57" s="43" t="s">
        <v>140</v>
      </c>
      <c r="E57" s="43" t="s">
        <v>141</v>
      </c>
      <c r="F57" s="43" t="s">
        <v>142</v>
      </c>
      <c r="G57" s="43" t="s">
        <v>118</v>
      </c>
      <c r="H57" s="43" t="s">
        <v>117</v>
      </c>
      <c r="I57" s="57" t="s">
        <v>119</v>
      </c>
      <c r="J57" s="13" t="s">
        <v>37</v>
      </c>
      <c r="K57" s="8"/>
      <c r="L57" s="22">
        <v>6000</v>
      </c>
      <c r="M57" s="32"/>
      <c r="N57" s="33"/>
    </row>
    <row r="58" spans="1:14" ht="13.5" customHeight="1">
      <c r="A58" s="30">
        <f t="shared" si="0"/>
        <v>40</v>
      </c>
      <c r="B58" s="56" t="s">
        <v>139</v>
      </c>
      <c r="C58" s="43" t="s">
        <v>116</v>
      </c>
      <c r="D58" s="43" t="s">
        <v>140</v>
      </c>
      <c r="E58" s="43" t="s">
        <v>141</v>
      </c>
      <c r="F58" s="43" t="s">
        <v>131</v>
      </c>
      <c r="G58" s="43" t="s">
        <v>118</v>
      </c>
      <c r="H58" s="43" t="s">
        <v>117</v>
      </c>
      <c r="I58" s="57" t="s">
        <v>119</v>
      </c>
      <c r="J58" s="13" t="s">
        <v>87</v>
      </c>
      <c r="K58" s="8"/>
      <c r="L58" s="22">
        <v>40</v>
      </c>
      <c r="M58" s="32"/>
      <c r="N58" s="33"/>
    </row>
    <row r="59" spans="1:14" ht="13.5" customHeight="1">
      <c r="A59" s="30">
        <f t="shared" si="0"/>
        <v>41</v>
      </c>
      <c r="B59" s="56" t="s">
        <v>139</v>
      </c>
      <c r="C59" s="43" t="s">
        <v>116</v>
      </c>
      <c r="D59" s="43" t="s">
        <v>140</v>
      </c>
      <c r="E59" s="43" t="s">
        <v>141</v>
      </c>
      <c r="F59" s="43" t="s">
        <v>132</v>
      </c>
      <c r="G59" s="43" t="s">
        <v>118</v>
      </c>
      <c r="H59" s="43" t="s">
        <v>117</v>
      </c>
      <c r="I59" s="57" t="s">
        <v>119</v>
      </c>
      <c r="J59" s="13" t="s">
        <v>88</v>
      </c>
      <c r="K59" s="8"/>
      <c r="L59" s="22">
        <v>10</v>
      </c>
      <c r="M59" s="32"/>
      <c r="N59" s="33"/>
    </row>
    <row r="60" spans="1:14" ht="13.5" customHeight="1">
      <c r="A60" s="30">
        <f t="shared" si="0"/>
        <v>42</v>
      </c>
      <c r="B60" s="56" t="s">
        <v>120</v>
      </c>
      <c r="C60" s="43" t="s">
        <v>116</v>
      </c>
      <c r="D60" s="43" t="s">
        <v>143</v>
      </c>
      <c r="E60" s="43" t="s">
        <v>115</v>
      </c>
      <c r="F60" s="43" t="s">
        <v>114</v>
      </c>
      <c r="G60" s="43" t="s">
        <v>115</v>
      </c>
      <c r="H60" s="43" t="s">
        <v>117</v>
      </c>
      <c r="I60" s="57" t="s">
        <v>114</v>
      </c>
      <c r="J60" s="12" t="s">
        <v>38</v>
      </c>
      <c r="K60" s="8" t="e">
        <f>#REF!+K64+#REF!+K65+#REF!+K66+K67+K68</f>
        <v>#REF!</v>
      </c>
      <c r="L60" s="22"/>
      <c r="M60" s="32"/>
      <c r="N60" s="33"/>
    </row>
    <row r="61" spans="1:14" ht="13.5" customHeight="1">
      <c r="A61" s="30">
        <f t="shared" si="0"/>
        <v>43</v>
      </c>
      <c r="B61" s="56"/>
      <c r="C61" s="43"/>
      <c r="D61" s="43"/>
      <c r="E61" s="43"/>
      <c r="F61" s="43"/>
      <c r="G61" s="43"/>
      <c r="H61" s="43"/>
      <c r="I61" s="57"/>
      <c r="J61" s="12" t="s">
        <v>81</v>
      </c>
      <c r="K61" s="8"/>
      <c r="L61" s="22">
        <f>SUM(L62:L68)</f>
        <v>0</v>
      </c>
      <c r="M61" s="32"/>
      <c r="N61" s="33"/>
    </row>
    <row r="62" spans="1:14" ht="13.5" customHeight="1">
      <c r="A62" s="30">
        <f t="shared" si="0"/>
        <v>44</v>
      </c>
      <c r="B62" s="56" t="s">
        <v>120</v>
      </c>
      <c r="C62" s="43" t="s">
        <v>116</v>
      </c>
      <c r="D62" s="43" t="s">
        <v>143</v>
      </c>
      <c r="E62" s="43" t="s">
        <v>118</v>
      </c>
      <c r="F62" s="43" t="s">
        <v>114</v>
      </c>
      <c r="G62" s="43" t="s">
        <v>115</v>
      </c>
      <c r="H62" s="43" t="s">
        <v>117</v>
      </c>
      <c r="I62" s="57" t="s">
        <v>119</v>
      </c>
      <c r="J62" s="13" t="s">
        <v>89</v>
      </c>
      <c r="K62" s="8"/>
      <c r="L62" s="22"/>
      <c r="M62" s="32"/>
      <c r="N62" s="33"/>
    </row>
    <row r="63" spans="1:14" ht="13.5" customHeight="1">
      <c r="A63" s="30">
        <f t="shared" si="0"/>
        <v>45</v>
      </c>
      <c r="B63" s="56" t="s">
        <v>120</v>
      </c>
      <c r="C63" s="43" t="s">
        <v>116</v>
      </c>
      <c r="D63" s="43" t="s">
        <v>143</v>
      </c>
      <c r="E63" s="43" t="s">
        <v>136</v>
      </c>
      <c r="F63" s="43" t="s">
        <v>123</v>
      </c>
      <c r="G63" s="43" t="s">
        <v>115</v>
      </c>
      <c r="H63" s="43" t="s">
        <v>117</v>
      </c>
      <c r="I63" s="57" t="s">
        <v>119</v>
      </c>
      <c r="J63" s="13" t="s">
        <v>39</v>
      </c>
      <c r="K63" s="8"/>
      <c r="L63" s="22"/>
      <c r="M63" s="32"/>
      <c r="N63" s="33"/>
    </row>
    <row r="64" spans="1:14" ht="13.5" customHeight="1">
      <c r="A64" s="30">
        <f t="shared" si="0"/>
        <v>46</v>
      </c>
      <c r="B64" s="56" t="s">
        <v>120</v>
      </c>
      <c r="C64" s="43" t="s">
        <v>116</v>
      </c>
      <c r="D64" s="43" t="s">
        <v>143</v>
      </c>
      <c r="E64" s="43" t="s">
        <v>136</v>
      </c>
      <c r="F64" s="43" t="s">
        <v>144</v>
      </c>
      <c r="G64" s="43" t="s">
        <v>115</v>
      </c>
      <c r="H64" s="43" t="s">
        <v>117</v>
      </c>
      <c r="I64" s="57" t="s">
        <v>119</v>
      </c>
      <c r="J64" s="13" t="s">
        <v>40</v>
      </c>
      <c r="K64" s="8">
        <v>7000</v>
      </c>
      <c r="L64" s="22"/>
      <c r="M64" s="32"/>
      <c r="N64" s="33"/>
    </row>
    <row r="65" spans="1:14" ht="13.5" customHeight="1">
      <c r="A65" s="30">
        <f t="shared" si="0"/>
        <v>47</v>
      </c>
      <c r="B65" s="56" t="s">
        <v>120</v>
      </c>
      <c r="C65" s="43" t="s">
        <v>116</v>
      </c>
      <c r="D65" s="43" t="s">
        <v>143</v>
      </c>
      <c r="E65" s="43" t="s">
        <v>135</v>
      </c>
      <c r="F65" s="43" t="s">
        <v>124</v>
      </c>
      <c r="G65" s="43" t="s">
        <v>115</v>
      </c>
      <c r="H65" s="43" t="s">
        <v>117</v>
      </c>
      <c r="I65" s="57" t="s">
        <v>119</v>
      </c>
      <c r="J65" s="13" t="s">
        <v>41</v>
      </c>
      <c r="K65" s="8">
        <v>7000</v>
      </c>
      <c r="L65" s="22"/>
      <c r="M65" s="32"/>
      <c r="N65" s="33"/>
    </row>
    <row r="66" spans="1:14" ht="13.5" customHeight="1">
      <c r="A66" s="30">
        <f t="shared" si="0"/>
        <v>48</v>
      </c>
      <c r="B66" s="56" t="s">
        <v>120</v>
      </c>
      <c r="C66" s="43" t="s">
        <v>116</v>
      </c>
      <c r="D66" s="43" t="s">
        <v>143</v>
      </c>
      <c r="E66" s="43" t="s">
        <v>141</v>
      </c>
      <c r="F66" s="43" t="s">
        <v>123</v>
      </c>
      <c r="G66" s="43" t="s">
        <v>115</v>
      </c>
      <c r="H66" s="43" t="s">
        <v>117</v>
      </c>
      <c r="I66" s="57" t="s">
        <v>119</v>
      </c>
      <c r="J66" s="13" t="s">
        <v>42</v>
      </c>
      <c r="K66" s="8">
        <v>500</v>
      </c>
      <c r="L66" s="22"/>
      <c r="M66" s="32"/>
      <c r="N66" s="33"/>
    </row>
    <row r="67" spans="1:14" ht="13.5" customHeight="1">
      <c r="A67" s="30">
        <f t="shared" si="0"/>
        <v>49</v>
      </c>
      <c r="B67" s="56" t="s">
        <v>120</v>
      </c>
      <c r="C67" s="43" t="s">
        <v>116</v>
      </c>
      <c r="D67" s="43" t="s">
        <v>143</v>
      </c>
      <c r="E67" s="43" t="s">
        <v>141</v>
      </c>
      <c r="F67" s="43" t="s">
        <v>144</v>
      </c>
      <c r="G67" s="43" t="s">
        <v>115</v>
      </c>
      <c r="H67" s="43" t="s">
        <v>117</v>
      </c>
      <c r="I67" s="57" t="s">
        <v>119</v>
      </c>
      <c r="J67" s="13" t="s">
        <v>43</v>
      </c>
      <c r="K67" s="8">
        <v>425</v>
      </c>
      <c r="L67" s="22"/>
      <c r="M67" s="32"/>
      <c r="N67" s="33"/>
    </row>
    <row r="68" spans="1:14" ht="13.5" customHeight="1">
      <c r="A68" s="30">
        <f t="shared" si="0"/>
        <v>50</v>
      </c>
      <c r="B68" s="56" t="s">
        <v>120</v>
      </c>
      <c r="C68" s="43" t="s">
        <v>116</v>
      </c>
      <c r="D68" s="43" t="s">
        <v>143</v>
      </c>
      <c r="E68" s="43" t="s">
        <v>141</v>
      </c>
      <c r="F68" s="43" t="s">
        <v>145</v>
      </c>
      <c r="G68" s="43" t="s">
        <v>115</v>
      </c>
      <c r="H68" s="43" t="s">
        <v>117</v>
      </c>
      <c r="I68" s="57" t="s">
        <v>119</v>
      </c>
      <c r="J68" s="13" t="s">
        <v>44</v>
      </c>
      <c r="K68" s="8">
        <v>2250</v>
      </c>
      <c r="L68" s="22"/>
      <c r="M68" s="32"/>
      <c r="N68" s="33"/>
    </row>
    <row r="69" spans="1:14" ht="13.5" customHeight="1">
      <c r="A69" s="30">
        <f t="shared" si="0"/>
        <v>51</v>
      </c>
      <c r="B69" s="56" t="s">
        <v>114</v>
      </c>
      <c r="C69" s="43" t="s">
        <v>116</v>
      </c>
      <c r="D69" s="43" t="s">
        <v>146</v>
      </c>
      <c r="E69" s="43" t="s">
        <v>115</v>
      </c>
      <c r="F69" s="43" t="s">
        <v>114</v>
      </c>
      <c r="G69" s="43" t="s">
        <v>115</v>
      </c>
      <c r="H69" s="43" t="s">
        <v>117</v>
      </c>
      <c r="I69" s="57" t="s">
        <v>114</v>
      </c>
      <c r="J69" s="12" t="s">
        <v>45</v>
      </c>
      <c r="K69" s="8" t="e">
        <f>K71+K72</f>
        <v>#REF!</v>
      </c>
      <c r="L69" s="22"/>
      <c r="M69" s="32"/>
      <c r="N69" s="33"/>
    </row>
    <row r="70" spans="1:14" ht="13.5" customHeight="1">
      <c r="A70" s="30">
        <f t="shared" si="0"/>
        <v>52</v>
      </c>
      <c r="B70" s="56"/>
      <c r="C70" s="43"/>
      <c r="D70" s="43"/>
      <c r="E70" s="43"/>
      <c r="F70" s="43"/>
      <c r="G70" s="43"/>
      <c r="H70" s="43"/>
      <c r="I70" s="57"/>
      <c r="J70" s="12" t="s">
        <v>46</v>
      </c>
      <c r="K70" s="8"/>
      <c r="L70" s="22">
        <f>SUM(L71+L72+L76+L77)</f>
        <v>96824</v>
      </c>
      <c r="M70" s="32"/>
      <c r="N70" s="33"/>
    </row>
    <row r="71" spans="1:14" ht="13.5" customHeight="1">
      <c r="A71" s="30">
        <f t="shared" si="0"/>
        <v>53</v>
      </c>
      <c r="B71" s="56" t="s">
        <v>147</v>
      </c>
      <c r="C71" s="43" t="s">
        <v>116</v>
      </c>
      <c r="D71" s="43" t="s">
        <v>146</v>
      </c>
      <c r="E71" s="43" t="s">
        <v>127</v>
      </c>
      <c r="F71" s="43" t="s">
        <v>126</v>
      </c>
      <c r="G71" s="43" t="s">
        <v>136</v>
      </c>
      <c r="H71" s="43" t="s">
        <v>117</v>
      </c>
      <c r="I71" s="57" t="s">
        <v>153</v>
      </c>
      <c r="J71" s="13" t="s">
        <v>47</v>
      </c>
      <c r="K71" s="8">
        <v>8349</v>
      </c>
      <c r="L71" s="22">
        <v>41344</v>
      </c>
      <c r="M71" s="32"/>
      <c r="N71" s="33"/>
    </row>
    <row r="72" spans="1:14" ht="13.5" customHeight="1">
      <c r="A72" s="30">
        <f t="shared" si="0"/>
        <v>54</v>
      </c>
      <c r="B72" s="56" t="s">
        <v>114</v>
      </c>
      <c r="C72" s="43" t="s">
        <v>116</v>
      </c>
      <c r="D72" s="43" t="s">
        <v>146</v>
      </c>
      <c r="E72" s="43" t="s">
        <v>134</v>
      </c>
      <c r="F72" s="43" t="s">
        <v>114</v>
      </c>
      <c r="G72" s="43" t="s">
        <v>115</v>
      </c>
      <c r="H72" s="43" t="s">
        <v>117</v>
      </c>
      <c r="I72" s="57" t="s">
        <v>153</v>
      </c>
      <c r="J72" s="16" t="s">
        <v>48</v>
      </c>
      <c r="K72" s="8" t="e">
        <f>#REF!+#REF!+K76+K77</f>
        <v>#REF!</v>
      </c>
      <c r="L72" s="22">
        <f>SUM(L73:L74)</f>
        <v>18489</v>
      </c>
      <c r="M72" s="32"/>
      <c r="N72" s="33"/>
    </row>
    <row r="73" spans="1:14" ht="13.5" customHeight="1">
      <c r="A73" s="30">
        <f t="shared" si="0"/>
        <v>55</v>
      </c>
      <c r="B73" s="56" t="s">
        <v>148</v>
      </c>
      <c r="C73" s="43" t="s">
        <v>116</v>
      </c>
      <c r="D73" s="43" t="s">
        <v>146</v>
      </c>
      <c r="E73" s="43" t="s">
        <v>134</v>
      </c>
      <c r="F73" s="43" t="s">
        <v>123</v>
      </c>
      <c r="G73" s="43" t="s">
        <v>115</v>
      </c>
      <c r="H73" s="43" t="s">
        <v>195</v>
      </c>
      <c r="I73" s="57" t="s">
        <v>153</v>
      </c>
      <c r="J73" s="13" t="s">
        <v>209</v>
      </c>
      <c r="K73" s="8">
        <v>65</v>
      </c>
      <c r="L73" s="22">
        <v>15200</v>
      </c>
      <c r="M73" s="32"/>
      <c r="N73" s="33"/>
    </row>
    <row r="74" spans="1:14" ht="13.5" customHeight="1">
      <c r="A74" s="30">
        <f t="shared" si="0"/>
        <v>56</v>
      </c>
      <c r="B74" s="56" t="s">
        <v>149</v>
      </c>
      <c r="C74" s="43" t="s">
        <v>116</v>
      </c>
      <c r="D74" s="43" t="s">
        <v>146</v>
      </c>
      <c r="E74" s="43" t="s">
        <v>134</v>
      </c>
      <c r="F74" s="43" t="s">
        <v>150</v>
      </c>
      <c r="G74" s="43" t="s">
        <v>136</v>
      </c>
      <c r="H74" s="43" t="s">
        <v>117</v>
      </c>
      <c r="I74" s="57" t="s">
        <v>153</v>
      </c>
      <c r="J74" s="13" t="s">
        <v>90</v>
      </c>
      <c r="K74" s="8"/>
      <c r="L74" s="22">
        <v>3289</v>
      </c>
      <c r="M74" s="32"/>
      <c r="N74" s="33"/>
    </row>
    <row r="75" spans="1:14" ht="13.5" customHeight="1">
      <c r="A75" s="30">
        <f t="shared" si="0"/>
        <v>57</v>
      </c>
      <c r="B75" s="56"/>
      <c r="C75" s="43"/>
      <c r="D75" s="43"/>
      <c r="E75" s="43"/>
      <c r="F75" s="43"/>
      <c r="G75" s="43"/>
      <c r="H75" s="43"/>
      <c r="I75" s="57"/>
      <c r="J75" s="13"/>
      <c r="K75" s="8"/>
      <c r="L75" s="22"/>
      <c r="M75" s="32"/>
      <c r="N75" s="33"/>
    </row>
    <row r="76" spans="1:14" ht="13.5" customHeight="1">
      <c r="A76" s="30">
        <f t="shared" si="0"/>
        <v>58</v>
      </c>
      <c r="B76" s="56" t="s">
        <v>149</v>
      </c>
      <c r="C76" s="43" t="s">
        <v>116</v>
      </c>
      <c r="D76" s="43" t="s">
        <v>146</v>
      </c>
      <c r="E76" s="43" t="s">
        <v>141</v>
      </c>
      <c r="F76" s="43" t="s">
        <v>151</v>
      </c>
      <c r="G76" s="43" t="s">
        <v>136</v>
      </c>
      <c r="H76" s="43" t="s">
        <v>117</v>
      </c>
      <c r="I76" s="57" t="s">
        <v>153</v>
      </c>
      <c r="J76" s="13" t="s">
        <v>91</v>
      </c>
      <c r="K76" s="8">
        <v>2116</v>
      </c>
      <c r="L76" s="22">
        <v>530</v>
      </c>
      <c r="M76" s="32"/>
      <c r="N76" s="33"/>
    </row>
    <row r="77" spans="1:14" ht="13.5" customHeight="1">
      <c r="A77" s="30">
        <f t="shared" si="0"/>
        <v>59</v>
      </c>
      <c r="B77" s="56" t="s">
        <v>114</v>
      </c>
      <c r="C77" s="43" t="s">
        <v>116</v>
      </c>
      <c r="D77" s="43" t="s">
        <v>146</v>
      </c>
      <c r="E77" s="43" t="s">
        <v>140</v>
      </c>
      <c r="F77" s="43" t="s">
        <v>152</v>
      </c>
      <c r="G77" s="43" t="s">
        <v>136</v>
      </c>
      <c r="H77" s="43" t="s">
        <v>117</v>
      </c>
      <c r="I77" s="57" t="s">
        <v>153</v>
      </c>
      <c r="J77" s="13" t="s">
        <v>49</v>
      </c>
      <c r="K77" s="8">
        <v>2000</v>
      </c>
      <c r="L77" s="22">
        <v>36461</v>
      </c>
      <c r="M77" s="32"/>
      <c r="N77" s="33"/>
    </row>
    <row r="78" spans="1:14" ht="13.5" customHeight="1">
      <c r="A78" s="30">
        <f t="shared" si="0"/>
        <v>60</v>
      </c>
      <c r="B78" s="56" t="s">
        <v>114</v>
      </c>
      <c r="C78" s="43" t="s">
        <v>116</v>
      </c>
      <c r="D78" s="43" t="s">
        <v>154</v>
      </c>
      <c r="E78" s="43" t="s">
        <v>115</v>
      </c>
      <c r="F78" s="43" t="s">
        <v>114</v>
      </c>
      <c r="G78" s="43" t="s">
        <v>115</v>
      </c>
      <c r="H78" s="43" t="s">
        <v>117</v>
      </c>
      <c r="I78" s="57" t="s">
        <v>114</v>
      </c>
      <c r="J78" s="12" t="s">
        <v>82</v>
      </c>
      <c r="K78" s="8" t="e">
        <f>SUM(K79+#REF!+#REF!)</f>
        <v>#REF!</v>
      </c>
      <c r="L78" s="22">
        <f>SUM(L79)</f>
        <v>3585</v>
      </c>
      <c r="M78" s="32"/>
      <c r="N78" s="33"/>
    </row>
    <row r="79" spans="1:14" ht="13.5" customHeight="1">
      <c r="A79" s="30">
        <f t="shared" si="0"/>
        <v>61</v>
      </c>
      <c r="B79" s="56" t="s">
        <v>114</v>
      </c>
      <c r="C79" s="43" t="s">
        <v>116</v>
      </c>
      <c r="D79" s="43" t="s">
        <v>154</v>
      </c>
      <c r="E79" s="43" t="s">
        <v>118</v>
      </c>
      <c r="F79" s="43" t="s">
        <v>114</v>
      </c>
      <c r="G79" s="43" t="s">
        <v>118</v>
      </c>
      <c r="H79" s="43" t="s">
        <v>117</v>
      </c>
      <c r="I79" s="57" t="s">
        <v>153</v>
      </c>
      <c r="J79" s="13" t="s">
        <v>184</v>
      </c>
      <c r="K79" s="8">
        <v>9000</v>
      </c>
      <c r="L79" s="22">
        <v>3585</v>
      </c>
      <c r="M79" s="32"/>
      <c r="N79" s="33"/>
    </row>
    <row r="80" spans="1:14" ht="13.5" customHeight="1">
      <c r="A80" s="30">
        <f t="shared" si="0"/>
        <v>62</v>
      </c>
      <c r="B80" s="56"/>
      <c r="C80" s="43"/>
      <c r="D80" s="43"/>
      <c r="E80" s="43"/>
      <c r="F80" s="43"/>
      <c r="G80" s="43"/>
      <c r="H80" s="43"/>
      <c r="I80" s="57"/>
      <c r="J80" s="13"/>
      <c r="K80" s="8"/>
      <c r="L80" s="22"/>
      <c r="M80" s="32"/>
      <c r="N80" s="33"/>
    </row>
    <row r="81" spans="1:14" ht="13.5" customHeight="1">
      <c r="A81" s="30">
        <f t="shared" si="0"/>
        <v>63</v>
      </c>
      <c r="B81" s="56" t="s">
        <v>114</v>
      </c>
      <c r="C81" s="43" t="s">
        <v>116</v>
      </c>
      <c r="D81" s="43" t="s">
        <v>155</v>
      </c>
      <c r="E81" s="43" t="s">
        <v>115</v>
      </c>
      <c r="F81" s="43" t="s">
        <v>114</v>
      </c>
      <c r="G81" s="43" t="s">
        <v>115</v>
      </c>
      <c r="H81" s="43" t="s">
        <v>117</v>
      </c>
      <c r="I81" s="57" t="s">
        <v>114</v>
      </c>
      <c r="J81" s="12" t="s">
        <v>78</v>
      </c>
      <c r="K81" s="8"/>
      <c r="L81" s="22"/>
      <c r="M81" s="32"/>
      <c r="N81" s="33"/>
    </row>
    <row r="82" spans="1:14" ht="13.5" customHeight="1">
      <c r="A82" s="30">
        <f t="shared" si="0"/>
        <v>64</v>
      </c>
      <c r="B82" s="56"/>
      <c r="C82" s="43"/>
      <c r="D82" s="43"/>
      <c r="E82" s="43"/>
      <c r="F82" s="43"/>
      <c r="G82" s="43"/>
      <c r="H82" s="43"/>
      <c r="I82" s="57"/>
      <c r="J82" s="12" t="s">
        <v>79</v>
      </c>
      <c r="K82" s="8"/>
      <c r="L82" s="22">
        <f>L83</f>
        <v>4700</v>
      </c>
      <c r="M82" s="32"/>
      <c r="N82" s="33"/>
    </row>
    <row r="83" spans="1:14" ht="13.5" customHeight="1">
      <c r="A83" s="30">
        <f t="shared" si="0"/>
        <v>65</v>
      </c>
      <c r="B83" s="56" t="s">
        <v>138</v>
      </c>
      <c r="C83" s="43" t="s">
        <v>116</v>
      </c>
      <c r="D83" s="43" t="s">
        <v>155</v>
      </c>
      <c r="E83" s="43" t="s">
        <v>127</v>
      </c>
      <c r="F83" s="43" t="s">
        <v>126</v>
      </c>
      <c r="G83" s="43" t="s">
        <v>136</v>
      </c>
      <c r="H83" s="43" t="s">
        <v>117</v>
      </c>
      <c r="I83" s="57" t="s">
        <v>156</v>
      </c>
      <c r="J83" s="13" t="s">
        <v>92</v>
      </c>
      <c r="K83" s="8"/>
      <c r="L83" s="22">
        <v>4700</v>
      </c>
      <c r="M83" s="32"/>
      <c r="N83" s="33"/>
    </row>
    <row r="84" spans="1:14" ht="13.5" customHeight="1">
      <c r="A84" s="30">
        <f t="shared" si="0"/>
        <v>66</v>
      </c>
      <c r="B84" s="56"/>
      <c r="C84" s="43"/>
      <c r="D84" s="43"/>
      <c r="E84" s="43"/>
      <c r="F84" s="43"/>
      <c r="G84" s="43"/>
      <c r="H84" s="43"/>
      <c r="I84" s="57"/>
      <c r="J84" s="13"/>
      <c r="K84" s="8"/>
      <c r="L84" s="22"/>
      <c r="M84" s="32"/>
      <c r="N84" s="33"/>
    </row>
    <row r="85" spans="1:14" ht="13.5" customHeight="1">
      <c r="A85" s="30">
        <f t="shared" si="0"/>
        <v>67</v>
      </c>
      <c r="B85" s="56" t="s">
        <v>114</v>
      </c>
      <c r="C85" s="43" t="s">
        <v>116</v>
      </c>
      <c r="D85" s="43" t="s">
        <v>157</v>
      </c>
      <c r="E85" s="43" t="s">
        <v>115</v>
      </c>
      <c r="F85" s="43" t="s">
        <v>114</v>
      </c>
      <c r="G85" s="43" t="s">
        <v>115</v>
      </c>
      <c r="H85" s="43" t="s">
        <v>117</v>
      </c>
      <c r="I85" s="57" t="s">
        <v>114</v>
      </c>
      <c r="J85" s="19" t="s">
        <v>50</v>
      </c>
      <c r="K85" s="8">
        <f>SUM(K87+K88)</f>
        <v>14850</v>
      </c>
      <c r="L85" s="22"/>
      <c r="M85" s="32"/>
      <c r="N85" s="33"/>
    </row>
    <row r="86" spans="1:14" ht="13.5" customHeight="1">
      <c r="A86" s="30">
        <f aca="true" t="shared" si="1" ref="A86:A149">A85+1</f>
        <v>68</v>
      </c>
      <c r="B86" s="56"/>
      <c r="C86" s="43"/>
      <c r="D86" s="43"/>
      <c r="E86" s="43"/>
      <c r="F86" s="43"/>
      <c r="G86" s="43"/>
      <c r="H86" s="43"/>
      <c r="I86" s="57"/>
      <c r="J86" s="19" t="s">
        <v>51</v>
      </c>
      <c r="K86" s="8"/>
      <c r="L86" s="22">
        <f>SUM(L88+L87)</f>
        <v>25750</v>
      </c>
      <c r="M86" s="32"/>
      <c r="N86" s="33"/>
    </row>
    <row r="87" spans="1:14" ht="13.5" customHeight="1">
      <c r="A87" s="30">
        <f t="shared" si="1"/>
        <v>69</v>
      </c>
      <c r="B87" s="56" t="s">
        <v>139</v>
      </c>
      <c r="C87" s="43" t="s">
        <v>116</v>
      </c>
      <c r="D87" s="43" t="s">
        <v>157</v>
      </c>
      <c r="E87" s="43" t="s">
        <v>118</v>
      </c>
      <c r="F87" s="43" t="s">
        <v>126</v>
      </c>
      <c r="G87" s="43" t="s">
        <v>136</v>
      </c>
      <c r="H87" s="43" t="s">
        <v>117</v>
      </c>
      <c r="I87" s="57" t="s">
        <v>159</v>
      </c>
      <c r="J87" s="13" t="s">
        <v>93</v>
      </c>
      <c r="K87" s="8">
        <v>14850</v>
      </c>
      <c r="L87" s="22">
        <v>20000</v>
      </c>
      <c r="M87" s="32"/>
      <c r="N87" s="33"/>
    </row>
    <row r="88" spans="1:14" ht="13.5" customHeight="1">
      <c r="A88" s="30">
        <f t="shared" si="1"/>
        <v>70</v>
      </c>
      <c r="B88" s="56" t="s">
        <v>149</v>
      </c>
      <c r="C88" s="43" t="s">
        <v>116</v>
      </c>
      <c r="D88" s="43" t="s">
        <v>157</v>
      </c>
      <c r="E88" s="43" t="s">
        <v>122</v>
      </c>
      <c r="F88" s="43" t="s">
        <v>114</v>
      </c>
      <c r="G88" s="43" t="s">
        <v>115</v>
      </c>
      <c r="H88" s="43" t="s">
        <v>117</v>
      </c>
      <c r="I88" s="57" t="s">
        <v>114</v>
      </c>
      <c r="J88" s="16" t="s">
        <v>52</v>
      </c>
      <c r="K88" s="8">
        <f>SUM(K89:K90)</f>
        <v>0</v>
      </c>
      <c r="L88" s="22">
        <f>SUM(L89:L90)</f>
        <v>5750</v>
      </c>
      <c r="M88" s="32"/>
      <c r="N88" s="33"/>
    </row>
    <row r="89" spans="1:14" ht="13.5" customHeight="1">
      <c r="A89" s="30">
        <f t="shared" si="1"/>
        <v>71</v>
      </c>
      <c r="B89" s="56" t="s">
        <v>149</v>
      </c>
      <c r="C89" s="43" t="s">
        <v>116</v>
      </c>
      <c r="D89" s="43" t="s">
        <v>157</v>
      </c>
      <c r="E89" s="43" t="s">
        <v>122</v>
      </c>
      <c r="F89" s="43" t="s">
        <v>158</v>
      </c>
      <c r="G89" s="43" t="s">
        <v>136</v>
      </c>
      <c r="H89" s="43" t="s">
        <v>117</v>
      </c>
      <c r="I89" s="57" t="s">
        <v>159</v>
      </c>
      <c r="J89" s="13" t="s">
        <v>53</v>
      </c>
      <c r="K89" s="8"/>
      <c r="L89" s="22">
        <v>5750</v>
      </c>
      <c r="M89" s="32"/>
      <c r="N89" s="33"/>
    </row>
    <row r="90" spans="1:14" ht="13.5" customHeight="1">
      <c r="A90" s="30">
        <f t="shared" si="1"/>
        <v>72</v>
      </c>
      <c r="B90" s="56" t="s">
        <v>149</v>
      </c>
      <c r="C90" s="43" t="s">
        <v>116</v>
      </c>
      <c r="D90" s="43" t="s">
        <v>157</v>
      </c>
      <c r="E90" s="43" t="s">
        <v>122</v>
      </c>
      <c r="F90" s="43" t="s">
        <v>158</v>
      </c>
      <c r="G90" s="43" t="s">
        <v>136</v>
      </c>
      <c r="H90" s="43" t="s">
        <v>117</v>
      </c>
      <c r="I90" s="57" t="s">
        <v>160</v>
      </c>
      <c r="J90" s="13" t="s">
        <v>54</v>
      </c>
      <c r="K90" s="10"/>
      <c r="L90" s="24"/>
      <c r="M90" s="32"/>
      <c r="N90" s="33"/>
    </row>
    <row r="91" spans="1:14" ht="13.5" customHeight="1">
      <c r="A91" s="30">
        <f t="shared" si="1"/>
        <v>73</v>
      </c>
      <c r="B91" s="56" t="s">
        <v>114</v>
      </c>
      <c r="C91" s="43" t="s">
        <v>116</v>
      </c>
      <c r="D91" s="43" t="s">
        <v>161</v>
      </c>
      <c r="E91" s="43" t="s">
        <v>115</v>
      </c>
      <c r="F91" s="43" t="s">
        <v>114</v>
      </c>
      <c r="G91" s="43" t="s">
        <v>115</v>
      </c>
      <c r="H91" s="43" t="s">
        <v>117</v>
      </c>
      <c r="I91" s="57" t="s">
        <v>114</v>
      </c>
      <c r="J91" s="12" t="s">
        <v>55</v>
      </c>
      <c r="K91" s="10" t="e">
        <f>#REF!+#REF!+K92</f>
        <v>#REF!</v>
      </c>
      <c r="L91" s="22">
        <f>SUM(L92:L93)</f>
        <v>300</v>
      </c>
      <c r="M91" s="32"/>
      <c r="N91" s="33"/>
    </row>
    <row r="92" spans="1:14" ht="13.5" customHeight="1">
      <c r="A92" s="30">
        <f t="shared" si="1"/>
        <v>74</v>
      </c>
      <c r="B92" s="56" t="s">
        <v>138</v>
      </c>
      <c r="C92" s="43" t="s">
        <v>116</v>
      </c>
      <c r="D92" s="43" t="s">
        <v>161</v>
      </c>
      <c r="E92" s="43" t="s">
        <v>122</v>
      </c>
      <c r="F92" s="43" t="s">
        <v>126</v>
      </c>
      <c r="G92" s="43" t="s">
        <v>115</v>
      </c>
      <c r="H92" s="43" t="s">
        <v>117</v>
      </c>
      <c r="I92" s="57" t="s">
        <v>142</v>
      </c>
      <c r="J92" s="13" t="s">
        <v>245</v>
      </c>
      <c r="K92" s="10"/>
      <c r="L92" s="22"/>
      <c r="M92" s="32"/>
      <c r="N92" s="33"/>
    </row>
    <row r="93" spans="1:14" ht="13.5" customHeight="1">
      <c r="A93" s="30">
        <f t="shared" si="1"/>
        <v>75</v>
      </c>
      <c r="B93" s="56"/>
      <c r="C93" s="43"/>
      <c r="D93" s="43"/>
      <c r="E93" s="43"/>
      <c r="F93" s="43"/>
      <c r="G93" s="43"/>
      <c r="H93" s="43"/>
      <c r="I93" s="57"/>
      <c r="J93" s="13" t="s">
        <v>98</v>
      </c>
      <c r="K93" s="10"/>
      <c r="L93" s="22">
        <v>300</v>
      </c>
      <c r="M93" s="32"/>
      <c r="N93" s="33"/>
    </row>
    <row r="94" spans="1:14" ht="13.5" customHeight="1">
      <c r="A94" s="30">
        <f t="shared" si="1"/>
        <v>76</v>
      </c>
      <c r="B94" s="56" t="s">
        <v>114</v>
      </c>
      <c r="C94" s="43" t="s">
        <v>116</v>
      </c>
      <c r="D94" s="43" t="s">
        <v>162</v>
      </c>
      <c r="E94" s="43" t="s">
        <v>115</v>
      </c>
      <c r="F94" s="43" t="s">
        <v>114</v>
      </c>
      <c r="G94" s="43" t="s">
        <v>115</v>
      </c>
      <c r="H94" s="43" t="s">
        <v>117</v>
      </c>
      <c r="I94" s="57" t="s">
        <v>114</v>
      </c>
      <c r="J94" s="12" t="s">
        <v>56</v>
      </c>
      <c r="K94" s="10">
        <f>SUM(K96:K103)</f>
        <v>4000</v>
      </c>
      <c r="L94" s="25">
        <f>SUM(L95+L103+L105)</f>
        <v>4700</v>
      </c>
      <c r="M94" s="32"/>
      <c r="N94" s="33"/>
    </row>
    <row r="95" spans="1:14" ht="13.5" customHeight="1">
      <c r="A95" s="30">
        <f t="shared" si="1"/>
        <v>77</v>
      </c>
      <c r="B95" s="56" t="s">
        <v>120</v>
      </c>
      <c r="C95" s="43" t="s">
        <v>116</v>
      </c>
      <c r="D95" s="43" t="s">
        <v>162</v>
      </c>
      <c r="E95" s="43" t="s">
        <v>127</v>
      </c>
      <c r="F95" s="43" t="s">
        <v>114</v>
      </c>
      <c r="G95" s="43" t="s">
        <v>115</v>
      </c>
      <c r="H95" s="43" t="s">
        <v>117</v>
      </c>
      <c r="I95" s="57" t="s">
        <v>142</v>
      </c>
      <c r="J95" s="17" t="s">
        <v>57</v>
      </c>
      <c r="K95" s="10"/>
      <c r="L95" s="22">
        <f>SUM(L96:L101)</f>
        <v>300</v>
      </c>
      <c r="M95" s="32"/>
      <c r="N95" s="33"/>
    </row>
    <row r="96" spans="1:14" ht="13.5" customHeight="1">
      <c r="A96" s="30">
        <f t="shared" si="1"/>
        <v>78</v>
      </c>
      <c r="B96" s="56" t="s">
        <v>120</v>
      </c>
      <c r="C96" s="43" t="s">
        <v>116</v>
      </c>
      <c r="D96" s="43" t="s">
        <v>162</v>
      </c>
      <c r="E96" s="43" t="s">
        <v>127</v>
      </c>
      <c r="F96" s="43" t="s">
        <v>123</v>
      </c>
      <c r="G96" s="43" t="s">
        <v>118</v>
      </c>
      <c r="H96" s="43" t="s">
        <v>117</v>
      </c>
      <c r="I96" s="57" t="s">
        <v>142</v>
      </c>
      <c r="J96" s="13" t="s">
        <v>58</v>
      </c>
      <c r="K96" s="10"/>
      <c r="L96" s="24"/>
      <c r="M96" s="32"/>
      <c r="N96" s="33"/>
    </row>
    <row r="97" spans="1:14" ht="13.5" customHeight="1">
      <c r="A97" s="30">
        <f t="shared" si="1"/>
        <v>79</v>
      </c>
      <c r="B97" s="56"/>
      <c r="C97" s="43"/>
      <c r="D97" s="43"/>
      <c r="E97" s="43"/>
      <c r="F97" s="43"/>
      <c r="G97" s="43"/>
      <c r="H97" s="43"/>
      <c r="I97" s="57"/>
      <c r="J97" s="13" t="s">
        <v>94</v>
      </c>
      <c r="K97" s="10"/>
      <c r="L97" s="25">
        <v>200</v>
      </c>
      <c r="M97" s="32"/>
      <c r="N97" s="33"/>
    </row>
    <row r="98" spans="1:14" ht="13.5" customHeight="1">
      <c r="A98" s="30">
        <f t="shared" si="1"/>
        <v>80</v>
      </c>
      <c r="B98" s="56" t="s">
        <v>120</v>
      </c>
      <c r="C98" s="43" t="s">
        <v>116</v>
      </c>
      <c r="D98" s="43" t="s">
        <v>162</v>
      </c>
      <c r="E98" s="43" t="s">
        <v>127</v>
      </c>
      <c r="F98" s="43" t="s">
        <v>124</v>
      </c>
      <c r="G98" s="43" t="s">
        <v>122</v>
      </c>
      <c r="H98" s="43" t="s">
        <v>117</v>
      </c>
      <c r="I98" s="57" t="s">
        <v>142</v>
      </c>
      <c r="J98" s="13" t="s">
        <v>59</v>
      </c>
      <c r="K98" s="10">
        <v>3500</v>
      </c>
      <c r="L98" s="25"/>
      <c r="M98" s="32"/>
      <c r="N98" s="33"/>
    </row>
    <row r="99" spans="1:14" ht="13.5" customHeight="1">
      <c r="A99" s="30">
        <f t="shared" si="1"/>
        <v>81</v>
      </c>
      <c r="B99" s="56"/>
      <c r="C99" s="43"/>
      <c r="D99" s="43"/>
      <c r="E99" s="43"/>
      <c r="F99" s="43"/>
      <c r="G99" s="43"/>
      <c r="H99" s="43"/>
      <c r="I99" s="57"/>
      <c r="J99" s="20" t="s">
        <v>60</v>
      </c>
      <c r="K99" s="10"/>
      <c r="L99" s="25"/>
      <c r="M99" s="32"/>
      <c r="N99" s="33"/>
    </row>
    <row r="100" spans="1:14" ht="13.5" customHeight="1">
      <c r="A100" s="30">
        <f t="shared" si="1"/>
        <v>82</v>
      </c>
      <c r="B100" s="56" t="s">
        <v>120</v>
      </c>
      <c r="C100" s="43" t="s">
        <v>116</v>
      </c>
      <c r="D100" s="43" t="s">
        <v>162</v>
      </c>
      <c r="E100" s="43" t="s">
        <v>127</v>
      </c>
      <c r="F100" s="43" t="s">
        <v>144</v>
      </c>
      <c r="G100" s="43" t="s">
        <v>118</v>
      </c>
      <c r="H100" s="43" t="s">
        <v>117</v>
      </c>
      <c r="I100" s="57" t="s">
        <v>142</v>
      </c>
      <c r="J100" s="13" t="s">
        <v>61</v>
      </c>
      <c r="K100" s="10"/>
      <c r="L100" s="25"/>
      <c r="M100" s="32"/>
      <c r="N100" s="33"/>
    </row>
    <row r="101" spans="1:14" ht="13.5" customHeight="1">
      <c r="A101" s="30">
        <f t="shared" si="1"/>
        <v>83</v>
      </c>
      <c r="B101" s="56"/>
      <c r="C101" s="43"/>
      <c r="D101" s="43"/>
      <c r="E101" s="43"/>
      <c r="F101" s="43"/>
      <c r="G101" s="43"/>
      <c r="H101" s="43"/>
      <c r="I101" s="57"/>
      <c r="J101" s="13" t="s">
        <v>62</v>
      </c>
      <c r="K101" s="10"/>
      <c r="L101" s="25">
        <v>100</v>
      </c>
      <c r="M101" s="32"/>
      <c r="N101" s="33"/>
    </row>
    <row r="102" spans="1:14" ht="13.5" customHeight="1">
      <c r="A102" s="30">
        <f t="shared" si="1"/>
        <v>84</v>
      </c>
      <c r="B102" s="56"/>
      <c r="C102" s="43"/>
      <c r="D102" s="43"/>
      <c r="E102" s="43"/>
      <c r="F102" s="43"/>
      <c r="G102" s="43"/>
      <c r="H102" s="43"/>
      <c r="I102" s="57"/>
      <c r="J102" s="13"/>
      <c r="K102" s="10"/>
      <c r="L102" s="25"/>
      <c r="M102" s="32"/>
      <c r="N102" s="33"/>
    </row>
    <row r="103" spans="1:14" ht="13.5" customHeight="1">
      <c r="A103" s="30">
        <f t="shared" si="1"/>
        <v>85</v>
      </c>
      <c r="B103" s="56" t="s">
        <v>120</v>
      </c>
      <c r="C103" s="43" t="s">
        <v>116</v>
      </c>
      <c r="D103" s="43" t="s">
        <v>162</v>
      </c>
      <c r="E103" s="43" t="s">
        <v>135</v>
      </c>
      <c r="F103" s="43" t="s">
        <v>114</v>
      </c>
      <c r="G103" s="43" t="s">
        <v>118</v>
      </c>
      <c r="H103" s="43" t="s">
        <v>117</v>
      </c>
      <c r="I103" s="57" t="s">
        <v>142</v>
      </c>
      <c r="J103" s="13" t="s">
        <v>63</v>
      </c>
      <c r="K103" s="10">
        <v>500</v>
      </c>
      <c r="L103" s="25">
        <v>400</v>
      </c>
      <c r="M103" s="32"/>
      <c r="N103" s="33"/>
    </row>
    <row r="104" spans="1:14" ht="13.5" customHeight="1">
      <c r="A104" s="30">
        <f t="shared" si="1"/>
        <v>86</v>
      </c>
      <c r="B104" s="56" t="s">
        <v>138</v>
      </c>
      <c r="C104" s="43" t="s">
        <v>116</v>
      </c>
      <c r="D104" s="43" t="s">
        <v>162</v>
      </c>
      <c r="E104" s="43" t="s">
        <v>163</v>
      </c>
      <c r="F104" s="43" t="s">
        <v>114</v>
      </c>
      <c r="G104" s="43" t="s">
        <v>118</v>
      </c>
      <c r="H104" s="43" t="s">
        <v>117</v>
      </c>
      <c r="I104" s="57" t="s">
        <v>142</v>
      </c>
      <c r="J104" s="13" t="s">
        <v>95</v>
      </c>
      <c r="K104" s="10"/>
      <c r="L104" s="25"/>
      <c r="M104" s="32"/>
      <c r="N104" s="33"/>
    </row>
    <row r="105" spans="1:14" ht="13.5" customHeight="1">
      <c r="A105" s="30">
        <f t="shared" si="1"/>
        <v>87</v>
      </c>
      <c r="B105" s="56" t="s">
        <v>114</v>
      </c>
      <c r="C105" s="43" t="s">
        <v>116</v>
      </c>
      <c r="D105" s="43" t="s">
        <v>162</v>
      </c>
      <c r="E105" s="43" t="s">
        <v>164</v>
      </c>
      <c r="F105" s="43" t="s">
        <v>144</v>
      </c>
      <c r="G105" s="43" t="s">
        <v>115</v>
      </c>
      <c r="H105" s="43" t="s">
        <v>117</v>
      </c>
      <c r="I105" s="57" t="s">
        <v>142</v>
      </c>
      <c r="J105" s="13" t="s">
        <v>64</v>
      </c>
      <c r="K105" s="10"/>
      <c r="L105" s="25">
        <v>4000</v>
      </c>
      <c r="M105" s="32"/>
      <c r="N105" s="33"/>
    </row>
    <row r="106" spans="1:14" ht="13.5" customHeight="1">
      <c r="A106" s="30">
        <f t="shared" si="1"/>
        <v>88</v>
      </c>
      <c r="B106" s="56" t="s">
        <v>114</v>
      </c>
      <c r="C106" s="43" t="s">
        <v>116</v>
      </c>
      <c r="D106" s="43" t="s">
        <v>165</v>
      </c>
      <c r="E106" s="43" t="s">
        <v>115</v>
      </c>
      <c r="F106" s="43" t="s">
        <v>114</v>
      </c>
      <c r="G106" s="43" t="s">
        <v>115</v>
      </c>
      <c r="H106" s="43" t="s">
        <v>117</v>
      </c>
      <c r="I106" s="57" t="s">
        <v>114</v>
      </c>
      <c r="J106" s="12" t="s">
        <v>65</v>
      </c>
      <c r="K106" s="10" t="e">
        <f>#REF!+#REF!+K107</f>
        <v>#REF!</v>
      </c>
      <c r="L106" s="22">
        <f>SUM(L107:L107)</f>
        <v>2000</v>
      </c>
      <c r="M106" s="32"/>
      <c r="N106" s="33"/>
    </row>
    <row r="107" spans="1:14" ht="13.5" customHeight="1" thickBot="1">
      <c r="A107" s="30">
        <f t="shared" si="1"/>
        <v>89</v>
      </c>
      <c r="B107" s="60" t="s">
        <v>114</v>
      </c>
      <c r="C107" s="61" t="s">
        <v>116</v>
      </c>
      <c r="D107" s="61" t="s">
        <v>165</v>
      </c>
      <c r="E107" s="61" t="s">
        <v>134</v>
      </c>
      <c r="F107" s="61" t="s">
        <v>126</v>
      </c>
      <c r="G107" s="61" t="s">
        <v>136</v>
      </c>
      <c r="H107" s="61" t="s">
        <v>117</v>
      </c>
      <c r="I107" s="62" t="s">
        <v>166</v>
      </c>
      <c r="J107" s="21" t="s">
        <v>96</v>
      </c>
      <c r="K107" s="10">
        <v>4000</v>
      </c>
      <c r="L107" s="25">
        <v>2000</v>
      </c>
      <c r="M107" s="32"/>
      <c r="N107" s="33"/>
    </row>
    <row r="108" spans="1:14" ht="13.5" customHeight="1" thickBot="1">
      <c r="A108" s="30">
        <f t="shared" si="1"/>
        <v>90</v>
      </c>
      <c r="B108" s="44"/>
      <c r="C108" s="41"/>
      <c r="D108" s="41"/>
      <c r="E108" s="41"/>
      <c r="F108" s="41"/>
      <c r="G108" s="41"/>
      <c r="H108" s="41"/>
      <c r="I108" s="42"/>
      <c r="J108" s="11" t="s">
        <v>66</v>
      </c>
      <c r="K108" s="10"/>
      <c r="L108" s="72">
        <f>SUM(L20+L30+L38+L46+L54+L61+L70+L78+L83+L86+L91+L94+L106+L139)</f>
        <v>480350.1</v>
      </c>
      <c r="M108" s="32"/>
      <c r="N108" s="33"/>
    </row>
    <row r="109" spans="1:14" ht="13.5" customHeight="1">
      <c r="A109" s="30">
        <f t="shared" si="1"/>
        <v>91</v>
      </c>
      <c r="B109" s="40"/>
      <c r="C109" s="40"/>
      <c r="D109" s="40"/>
      <c r="E109" s="40"/>
      <c r="F109" s="40"/>
      <c r="G109" s="40"/>
      <c r="H109" s="40"/>
      <c r="I109" s="40"/>
      <c r="J109" s="7" t="s">
        <v>67</v>
      </c>
      <c r="K109" s="10"/>
      <c r="L109" s="29"/>
      <c r="M109" s="32"/>
      <c r="N109" s="33"/>
    </row>
    <row r="110" spans="1:14" ht="13.5" customHeight="1">
      <c r="A110" s="30">
        <f t="shared" si="1"/>
        <v>92</v>
      </c>
      <c r="B110" s="40"/>
      <c r="C110" s="40"/>
      <c r="D110" s="40"/>
      <c r="E110" s="40"/>
      <c r="F110" s="40"/>
      <c r="G110" s="40"/>
      <c r="H110" s="40"/>
      <c r="I110" s="40"/>
      <c r="J110" s="20" t="s">
        <v>68</v>
      </c>
      <c r="K110" s="10"/>
      <c r="L110" s="63"/>
      <c r="M110" s="32"/>
      <c r="N110" s="33"/>
    </row>
    <row r="111" spans="1:14" ht="13.5" customHeight="1">
      <c r="A111" s="30">
        <f t="shared" si="1"/>
        <v>93</v>
      </c>
      <c r="B111" s="40" t="s">
        <v>147</v>
      </c>
      <c r="C111" s="40" t="s">
        <v>116</v>
      </c>
      <c r="D111" s="40" t="s">
        <v>146</v>
      </c>
      <c r="E111" s="40" t="s">
        <v>127</v>
      </c>
      <c r="F111" s="40" t="s">
        <v>126</v>
      </c>
      <c r="G111" s="40" t="s">
        <v>136</v>
      </c>
      <c r="H111" s="40" t="s">
        <v>117</v>
      </c>
      <c r="I111" s="40" t="s">
        <v>153</v>
      </c>
      <c r="J111" s="13" t="s">
        <v>47</v>
      </c>
      <c r="K111" s="10"/>
      <c r="L111" s="64">
        <v>41344</v>
      </c>
      <c r="M111" s="32"/>
      <c r="N111" s="33"/>
    </row>
    <row r="112" spans="1:14" ht="13.5" customHeight="1">
      <c r="A112" s="30">
        <f t="shared" si="1"/>
        <v>94</v>
      </c>
      <c r="B112" s="40"/>
      <c r="C112" s="40"/>
      <c r="D112" s="40"/>
      <c r="E112" s="40"/>
      <c r="F112" s="40"/>
      <c r="G112" s="40"/>
      <c r="H112" s="40"/>
      <c r="I112" s="40"/>
      <c r="J112" s="20"/>
      <c r="K112" s="10"/>
      <c r="L112" s="18"/>
      <c r="M112" s="32"/>
      <c r="N112" s="33"/>
    </row>
    <row r="113" spans="1:14" ht="13.5" customHeight="1">
      <c r="A113" s="30">
        <f t="shared" si="1"/>
        <v>95</v>
      </c>
      <c r="B113" s="40" t="s">
        <v>114</v>
      </c>
      <c r="C113" s="40" t="s">
        <v>167</v>
      </c>
      <c r="D113" s="40" t="s">
        <v>115</v>
      </c>
      <c r="E113" s="40" t="s">
        <v>115</v>
      </c>
      <c r="F113" s="40" t="s">
        <v>114</v>
      </c>
      <c r="G113" s="40" t="s">
        <v>115</v>
      </c>
      <c r="H113" s="40" t="s">
        <v>117</v>
      </c>
      <c r="I113" s="40" t="s">
        <v>114</v>
      </c>
      <c r="J113" s="12" t="s">
        <v>69</v>
      </c>
      <c r="K113" s="10">
        <f>SUM(K115:K118)</f>
        <v>1035473</v>
      </c>
      <c r="L113" s="73">
        <f>SUM(L114+L117)</f>
        <v>1179763.7</v>
      </c>
      <c r="M113" s="32"/>
      <c r="N113" s="33"/>
    </row>
    <row r="114" spans="1:14" ht="13.5" customHeight="1">
      <c r="A114" s="30">
        <f t="shared" si="1"/>
        <v>96</v>
      </c>
      <c r="B114" s="40" t="s">
        <v>147</v>
      </c>
      <c r="C114" s="40" t="s">
        <v>167</v>
      </c>
      <c r="D114" s="40" t="s">
        <v>122</v>
      </c>
      <c r="E114" s="40" t="s">
        <v>118</v>
      </c>
      <c r="F114" s="40" t="s">
        <v>114</v>
      </c>
      <c r="G114" s="40" t="s">
        <v>115</v>
      </c>
      <c r="H114" s="40" t="s">
        <v>117</v>
      </c>
      <c r="I114" s="40" t="s">
        <v>168</v>
      </c>
      <c r="J114" s="16" t="s">
        <v>70</v>
      </c>
      <c r="K114" s="10"/>
      <c r="L114" s="74">
        <f>SUM(L115:L116)</f>
        <v>829695.2</v>
      </c>
      <c r="M114" s="32"/>
      <c r="N114" s="33"/>
    </row>
    <row r="115" spans="1:14" ht="13.5" customHeight="1">
      <c r="A115" s="30">
        <f t="shared" si="1"/>
        <v>97</v>
      </c>
      <c r="B115" s="40" t="s">
        <v>147</v>
      </c>
      <c r="C115" s="40" t="s">
        <v>167</v>
      </c>
      <c r="D115" s="40" t="s">
        <v>122</v>
      </c>
      <c r="E115" s="40" t="s">
        <v>118</v>
      </c>
      <c r="F115" s="40" t="s">
        <v>123</v>
      </c>
      <c r="G115" s="40" t="s">
        <v>136</v>
      </c>
      <c r="H115" s="40" t="s">
        <v>117</v>
      </c>
      <c r="I115" s="40" t="s">
        <v>168</v>
      </c>
      <c r="J115" s="13" t="s">
        <v>99</v>
      </c>
      <c r="K115" s="10">
        <v>790920</v>
      </c>
      <c r="L115" s="73">
        <v>6798.2</v>
      </c>
      <c r="M115" s="32"/>
      <c r="N115" s="33"/>
    </row>
    <row r="116" spans="1:14" ht="13.5" customHeight="1">
      <c r="A116" s="30">
        <f t="shared" si="1"/>
        <v>98</v>
      </c>
      <c r="B116" s="40" t="s">
        <v>147</v>
      </c>
      <c r="C116" s="40" t="s">
        <v>167</v>
      </c>
      <c r="D116" s="40" t="s">
        <v>122</v>
      </c>
      <c r="E116" s="40" t="s">
        <v>118</v>
      </c>
      <c r="F116" s="40" t="s">
        <v>124</v>
      </c>
      <c r="G116" s="40" t="s">
        <v>136</v>
      </c>
      <c r="H116" s="40" t="s">
        <v>117</v>
      </c>
      <c r="I116" s="40" t="s">
        <v>168</v>
      </c>
      <c r="J116" s="13" t="s">
        <v>100</v>
      </c>
      <c r="K116" s="10"/>
      <c r="L116" s="63">
        <v>822897</v>
      </c>
      <c r="M116" s="32"/>
      <c r="N116" s="33"/>
    </row>
    <row r="117" spans="1:14" ht="13.5" customHeight="1">
      <c r="A117" s="30">
        <f t="shared" si="1"/>
        <v>99</v>
      </c>
      <c r="B117" s="40" t="s">
        <v>147</v>
      </c>
      <c r="C117" s="40" t="s">
        <v>167</v>
      </c>
      <c r="D117" s="40" t="s">
        <v>122</v>
      </c>
      <c r="E117" s="40" t="s">
        <v>122</v>
      </c>
      <c r="F117" s="40" t="s">
        <v>114</v>
      </c>
      <c r="G117" s="40" t="s">
        <v>115</v>
      </c>
      <c r="H117" s="40" t="s">
        <v>117</v>
      </c>
      <c r="I117" s="40" t="s">
        <v>168</v>
      </c>
      <c r="J117" s="16" t="s">
        <v>71</v>
      </c>
      <c r="K117" s="10"/>
      <c r="L117" s="74">
        <f>SUM(L118+L120+L122+L123)</f>
        <v>350068.5</v>
      </c>
      <c r="M117" s="32"/>
      <c r="N117" s="33"/>
    </row>
    <row r="118" spans="1:14" ht="13.5" customHeight="1">
      <c r="A118" s="30">
        <f t="shared" si="1"/>
        <v>100</v>
      </c>
      <c r="B118" s="40" t="s">
        <v>147</v>
      </c>
      <c r="C118" s="40" t="s">
        <v>167</v>
      </c>
      <c r="D118" s="40" t="s">
        <v>122</v>
      </c>
      <c r="E118" s="40" t="s">
        <v>122</v>
      </c>
      <c r="F118" s="40" t="s">
        <v>132</v>
      </c>
      <c r="G118" s="40" t="s">
        <v>136</v>
      </c>
      <c r="H118" s="40" t="s">
        <v>117</v>
      </c>
      <c r="I118" s="40" t="s">
        <v>168</v>
      </c>
      <c r="J118" s="13" t="s">
        <v>101</v>
      </c>
      <c r="K118" s="10">
        <v>244553</v>
      </c>
      <c r="L118" s="63">
        <v>640</v>
      </c>
      <c r="M118" s="32"/>
      <c r="N118" s="33"/>
    </row>
    <row r="119" spans="1:14" ht="13.5" customHeight="1">
      <c r="A119" s="30">
        <f t="shared" si="1"/>
        <v>101</v>
      </c>
      <c r="B119" s="40" t="s">
        <v>147</v>
      </c>
      <c r="C119" s="40" t="s">
        <v>167</v>
      </c>
      <c r="D119" s="40" t="s">
        <v>122</v>
      </c>
      <c r="E119" s="40" t="s">
        <v>122</v>
      </c>
      <c r="F119" s="40" t="s">
        <v>133</v>
      </c>
      <c r="G119" s="40" t="s">
        <v>136</v>
      </c>
      <c r="H119" s="40" t="s">
        <v>117</v>
      </c>
      <c r="I119" s="40" t="s">
        <v>168</v>
      </c>
      <c r="J119" s="13" t="s">
        <v>191</v>
      </c>
      <c r="K119" s="10"/>
      <c r="L119" s="63"/>
      <c r="M119" s="32"/>
      <c r="N119" s="33"/>
    </row>
    <row r="120" spans="1:14" ht="13.5" customHeight="1">
      <c r="A120" s="30">
        <f t="shared" si="1"/>
        <v>102</v>
      </c>
      <c r="B120" s="40"/>
      <c r="C120" s="40"/>
      <c r="D120" s="40"/>
      <c r="E120" s="40"/>
      <c r="F120" s="40"/>
      <c r="G120" s="40"/>
      <c r="H120" s="40"/>
      <c r="I120" s="40"/>
      <c r="J120" s="13" t="s">
        <v>192</v>
      </c>
      <c r="K120" s="10"/>
      <c r="L120" s="63">
        <v>144445</v>
      </c>
      <c r="M120" s="32"/>
      <c r="N120" s="33"/>
    </row>
    <row r="121" spans="1:14" ht="13.5" customHeight="1">
      <c r="A121" s="30">
        <f t="shared" si="1"/>
        <v>103</v>
      </c>
      <c r="B121" s="40" t="s">
        <v>147</v>
      </c>
      <c r="C121" s="40" t="s">
        <v>167</v>
      </c>
      <c r="D121" s="40" t="s">
        <v>122</v>
      </c>
      <c r="E121" s="40" t="s">
        <v>122</v>
      </c>
      <c r="F121" s="40" t="s">
        <v>166</v>
      </c>
      <c r="G121" s="40" t="s">
        <v>136</v>
      </c>
      <c r="H121" s="40" t="s">
        <v>117</v>
      </c>
      <c r="I121" s="40" t="s">
        <v>168</v>
      </c>
      <c r="J121" s="13" t="s">
        <v>193</v>
      </c>
      <c r="K121" s="10"/>
      <c r="L121" s="73"/>
      <c r="M121" s="32"/>
      <c r="N121" s="33"/>
    </row>
    <row r="122" spans="1:14" ht="13.5" customHeight="1">
      <c r="A122" s="30">
        <f t="shared" si="1"/>
        <v>104</v>
      </c>
      <c r="B122" s="40"/>
      <c r="C122" s="40"/>
      <c r="D122" s="40"/>
      <c r="E122" s="40"/>
      <c r="F122" s="40"/>
      <c r="G122" s="40"/>
      <c r="H122" s="40"/>
      <c r="I122" s="40"/>
      <c r="J122" s="13" t="s">
        <v>201</v>
      </c>
      <c r="K122" s="10"/>
      <c r="L122" s="73">
        <v>15.7</v>
      </c>
      <c r="M122" s="32"/>
      <c r="N122" s="33"/>
    </row>
    <row r="123" spans="1:14" ht="13.5" customHeight="1">
      <c r="A123" s="30">
        <f t="shared" si="1"/>
        <v>105</v>
      </c>
      <c r="B123" s="40" t="s">
        <v>147</v>
      </c>
      <c r="C123" s="40" t="s">
        <v>167</v>
      </c>
      <c r="D123" s="40" t="s">
        <v>122</v>
      </c>
      <c r="E123" s="40" t="s">
        <v>122</v>
      </c>
      <c r="F123" s="40" t="s">
        <v>194</v>
      </c>
      <c r="G123" s="40" t="s">
        <v>136</v>
      </c>
      <c r="H123" s="40" t="s">
        <v>117</v>
      </c>
      <c r="I123" s="40" t="s">
        <v>168</v>
      </c>
      <c r="J123" s="13" t="s">
        <v>72</v>
      </c>
      <c r="K123" s="10"/>
      <c r="L123" s="73">
        <f>SUM(L124:L137)</f>
        <v>204967.79999999996</v>
      </c>
      <c r="M123" s="32"/>
      <c r="N123" s="33"/>
    </row>
    <row r="124" spans="1:14" ht="13.5" customHeight="1">
      <c r="A124" s="30">
        <f t="shared" si="1"/>
        <v>106</v>
      </c>
      <c r="B124" s="40" t="s">
        <v>147</v>
      </c>
      <c r="C124" s="40" t="s">
        <v>167</v>
      </c>
      <c r="D124" s="40" t="s">
        <v>122</v>
      </c>
      <c r="E124" s="40" t="s">
        <v>122</v>
      </c>
      <c r="F124" s="40" t="s">
        <v>194</v>
      </c>
      <c r="G124" s="40" t="s">
        <v>136</v>
      </c>
      <c r="H124" s="40" t="s">
        <v>195</v>
      </c>
      <c r="I124" s="40" t="s">
        <v>168</v>
      </c>
      <c r="J124" s="75" t="s">
        <v>210</v>
      </c>
      <c r="K124" s="10"/>
      <c r="L124" s="73"/>
      <c r="M124" s="32"/>
      <c r="N124" s="33"/>
    </row>
    <row r="125" spans="1:14" ht="13.5" customHeight="1">
      <c r="A125" s="30">
        <f t="shared" si="1"/>
        <v>107</v>
      </c>
      <c r="B125" s="40"/>
      <c r="C125" s="40"/>
      <c r="D125" s="40"/>
      <c r="E125" s="40"/>
      <c r="F125" s="40"/>
      <c r="G125" s="40"/>
      <c r="H125" s="40"/>
      <c r="I125" s="40"/>
      <c r="J125" s="75" t="s">
        <v>211</v>
      </c>
      <c r="K125" s="10"/>
      <c r="L125" s="73">
        <v>15369.3</v>
      </c>
      <c r="M125" s="32"/>
      <c r="N125" s="33"/>
    </row>
    <row r="126" spans="1:14" ht="13.5" customHeight="1">
      <c r="A126" s="30">
        <f t="shared" si="1"/>
        <v>108</v>
      </c>
      <c r="B126" s="40" t="s">
        <v>147</v>
      </c>
      <c r="C126" s="40" t="s">
        <v>167</v>
      </c>
      <c r="D126" s="40" t="s">
        <v>122</v>
      </c>
      <c r="E126" s="40" t="s">
        <v>122</v>
      </c>
      <c r="F126" s="40" t="s">
        <v>194</v>
      </c>
      <c r="G126" s="40" t="s">
        <v>136</v>
      </c>
      <c r="H126" s="40" t="s">
        <v>196</v>
      </c>
      <c r="I126" s="40" t="s">
        <v>168</v>
      </c>
      <c r="J126" s="75" t="s">
        <v>212</v>
      </c>
      <c r="K126" s="10"/>
      <c r="L126" s="18"/>
      <c r="M126" s="32"/>
      <c r="N126" s="33"/>
    </row>
    <row r="127" spans="1:14" ht="13.5" customHeight="1">
      <c r="A127" s="30">
        <f t="shared" si="1"/>
        <v>109</v>
      </c>
      <c r="B127" s="40"/>
      <c r="C127" s="40"/>
      <c r="D127" s="40"/>
      <c r="E127" s="40"/>
      <c r="F127" s="40"/>
      <c r="G127" s="40"/>
      <c r="H127" s="40"/>
      <c r="I127" s="40"/>
      <c r="J127" s="75" t="s">
        <v>213</v>
      </c>
      <c r="K127" s="10"/>
      <c r="L127" s="73">
        <v>181869.3</v>
      </c>
      <c r="M127" s="32"/>
      <c r="N127" s="33"/>
    </row>
    <row r="128" spans="1:14" ht="13.5" customHeight="1">
      <c r="A128" s="30">
        <f t="shared" si="1"/>
        <v>110</v>
      </c>
      <c r="B128" s="40" t="s">
        <v>147</v>
      </c>
      <c r="C128" s="40" t="s">
        <v>167</v>
      </c>
      <c r="D128" s="40" t="s">
        <v>122</v>
      </c>
      <c r="E128" s="40" t="s">
        <v>122</v>
      </c>
      <c r="F128" s="40" t="s">
        <v>194</v>
      </c>
      <c r="G128" s="40" t="s">
        <v>136</v>
      </c>
      <c r="H128" s="40" t="s">
        <v>197</v>
      </c>
      <c r="I128" s="40" t="s">
        <v>168</v>
      </c>
      <c r="J128" s="75" t="s">
        <v>203</v>
      </c>
      <c r="K128" s="10"/>
      <c r="L128" s="73"/>
      <c r="M128" s="32"/>
      <c r="N128" s="33"/>
    </row>
    <row r="129" spans="1:14" ht="13.5" customHeight="1">
      <c r="A129" s="30">
        <f t="shared" si="1"/>
        <v>111</v>
      </c>
      <c r="B129" s="40"/>
      <c r="C129" s="40"/>
      <c r="D129" s="40"/>
      <c r="E129" s="40"/>
      <c r="F129" s="40"/>
      <c r="G129" s="40"/>
      <c r="H129" s="40"/>
      <c r="I129" s="40"/>
      <c r="J129" s="75" t="s">
        <v>202</v>
      </c>
      <c r="K129" s="10"/>
      <c r="L129" s="73">
        <v>1805.5</v>
      </c>
      <c r="M129" s="32"/>
      <c r="N129" s="33"/>
    </row>
    <row r="130" spans="1:14" ht="13.5" customHeight="1">
      <c r="A130" s="30">
        <f t="shared" si="1"/>
        <v>112</v>
      </c>
      <c r="B130" s="40" t="s">
        <v>147</v>
      </c>
      <c r="C130" s="40" t="s">
        <v>167</v>
      </c>
      <c r="D130" s="40" t="s">
        <v>122</v>
      </c>
      <c r="E130" s="40" t="s">
        <v>122</v>
      </c>
      <c r="F130" s="40" t="s">
        <v>194</v>
      </c>
      <c r="G130" s="40" t="s">
        <v>136</v>
      </c>
      <c r="H130" s="40" t="s">
        <v>198</v>
      </c>
      <c r="I130" s="40" t="s">
        <v>168</v>
      </c>
      <c r="J130" s="75" t="s">
        <v>203</v>
      </c>
      <c r="K130" s="10"/>
      <c r="L130" s="73"/>
      <c r="M130" s="32"/>
      <c r="N130" s="33"/>
    </row>
    <row r="131" spans="1:14" ht="13.5" customHeight="1">
      <c r="A131" s="30">
        <f t="shared" si="1"/>
        <v>113</v>
      </c>
      <c r="B131" s="40"/>
      <c r="C131" s="40"/>
      <c r="D131" s="40"/>
      <c r="E131" s="40"/>
      <c r="F131" s="40"/>
      <c r="G131" s="40"/>
      <c r="H131" s="40"/>
      <c r="I131" s="40"/>
      <c r="J131" s="75" t="s">
        <v>204</v>
      </c>
      <c r="K131" s="10"/>
      <c r="L131" s="73">
        <v>3963.7</v>
      </c>
      <c r="M131" s="32"/>
      <c r="N131" s="33"/>
    </row>
    <row r="132" spans="1:14" ht="13.5" customHeight="1">
      <c r="A132" s="30">
        <f t="shared" si="1"/>
        <v>114</v>
      </c>
      <c r="B132" s="40" t="s">
        <v>147</v>
      </c>
      <c r="C132" s="40" t="s">
        <v>167</v>
      </c>
      <c r="D132" s="40" t="s">
        <v>122</v>
      </c>
      <c r="E132" s="40" t="s">
        <v>122</v>
      </c>
      <c r="F132" s="40" t="s">
        <v>194</v>
      </c>
      <c r="G132" s="40" t="s">
        <v>136</v>
      </c>
      <c r="H132" s="40" t="s">
        <v>199</v>
      </c>
      <c r="I132" s="40" t="s">
        <v>168</v>
      </c>
      <c r="J132" s="75" t="s">
        <v>203</v>
      </c>
      <c r="K132" s="10"/>
      <c r="L132" s="73"/>
      <c r="M132" s="32"/>
      <c r="N132" s="33"/>
    </row>
    <row r="133" spans="1:14" ht="13.5" customHeight="1">
      <c r="A133" s="30">
        <f t="shared" si="1"/>
        <v>115</v>
      </c>
      <c r="B133" s="40"/>
      <c r="C133" s="40"/>
      <c r="D133" s="40"/>
      <c r="E133" s="40"/>
      <c r="F133" s="40"/>
      <c r="G133" s="40"/>
      <c r="H133" s="40"/>
      <c r="I133" s="40"/>
      <c r="J133" s="75" t="s">
        <v>205</v>
      </c>
      <c r="K133" s="10"/>
      <c r="L133" s="73">
        <v>688.8</v>
      </c>
      <c r="M133" s="32"/>
      <c r="N133" s="33"/>
    </row>
    <row r="134" spans="1:14" ht="13.5" customHeight="1">
      <c r="A134" s="30">
        <f t="shared" si="1"/>
        <v>116</v>
      </c>
      <c r="B134" s="40" t="s">
        <v>147</v>
      </c>
      <c r="C134" s="40" t="s">
        <v>167</v>
      </c>
      <c r="D134" s="40" t="s">
        <v>122</v>
      </c>
      <c r="E134" s="40" t="s">
        <v>122</v>
      </c>
      <c r="F134" s="40" t="s">
        <v>194</v>
      </c>
      <c r="G134" s="40" t="s">
        <v>136</v>
      </c>
      <c r="H134" s="40" t="s">
        <v>200</v>
      </c>
      <c r="I134" s="40" t="s">
        <v>168</v>
      </c>
      <c r="J134" s="75" t="s">
        <v>206</v>
      </c>
      <c r="K134" s="10"/>
      <c r="L134" s="73"/>
      <c r="M134" s="32"/>
      <c r="N134" s="33"/>
    </row>
    <row r="135" spans="1:14" ht="13.5" customHeight="1">
      <c r="A135" s="30">
        <f t="shared" si="1"/>
        <v>117</v>
      </c>
      <c r="B135" s="40"/>
      <c r="C135" s="40"/>
      <c r="D135" s="40"/>
      <c r="E135" s="40"/>
      <c r="F135" s="40"/>
      <c r="G135" s="40"/>
      <c r="H135" s="40"/>
      <c r="I135" s="40"/>
      <c r="J135" s="75" t="s">
        <v>207</v>
      </c>
      <c r="K135" s="10"/>
      <c r="L135" s="73">
        <v>209.3</v>
      </c>
      <c r="M135" s="32"/>
      <c r="N135" s="33"/>
    </row>
    <row r="136" spans="1:14" ht="13.5" customHeight="1">
      <c r="A136" s="30">
        <f t="shared" si="1"/>
        <v>118</v>
      </c>
      <c r="B136" s="40" t="s">
        <v>147</v>
      </c>
      <c r="C136" s="40" t="s">
        <v>167</v>
      </c>
      <c r="D136" s="40" t="s">
        <v>122</v>
      </c>
      <c r="E136" s="40" t="s">
        <v>122</v>
      </c>
      <c r="F136" s="40" t="s">
        <v>194</v>
      </c>
      <c r="G136" s="40" t="s">
        <v>136</v>
      </c>
      <c r="H136" s="40" t="s">
        <v>208</v>
      </c>
      <c r="I136" s="40" t="s">
        <v>168</v>
      </c>
      <c r="J136" s="75" t="s">
        <v>210</v>
      </c>
      <c r="K136" s="10"/>
      <c r="L136" s="73"/>
      <c r="M136" s="32"/>
      <c r="N136" s="33"/>
    </row>
    <row r="137" spans="1:14" ht="13.5" customHeight="1">
      <c r="A137" s="30">
        <f t="shared" si="1"/>
        <v>119</v>
      </c>
      <c r="B137" s="40"/>
      <c r="C137" s="40"/>
      <c r="D137" s="40"/>
      <c r="E137" s="40"/>
      <c r="F137" s="40"/>
      <c r="G137" s="40"/>
      <c r="H137" s="40"/>
      <c r="I137" s="40"/>
      <c r="J137" s="75" t="s">
        <v>214</v>
      </c>
      <c r="K137" s="10"/>
      <c r="L137" s="73">
        <v>1061.9</v>
      </c>
      <c r="M137" s="32"/>
      <c r="N137" s="33"/>
    </row>
    <row r="138" spans="1:14" ht="13.5" customHeight="1">
      <c r="A138" s="30">
        <f t="shared" si="1"/>
        <v>120</v>
      </c>
      <c r="B138" s="40" t="s">
        <v>114</v>
      </c>
      <c r="C138" s="40" t="s">
        <v>169</v>
      </c>
      <c r="D138" s="40" t="s">
        <v>115</v>
      </c>
      <c r="E138" s="40" t="s">
        <v>115</v>
      </c>
      <c r="F138" s="40" t="s">
        <v>114</v>
      </c>
      <c r="G138" s="40" t="s">
        <v>115</v>
      </c>
      <c r="H138" s="40" t="s">
        <v>117</v>
      </c>
      <c r="I138" s="40" t="s">
        <v>114</v>
      </c>
      <c r="J138" s="12" t="s">
        <v>73</v>
      </c>
      <c r="K138" s="10"/>
      <c r="L138" s="63"/>
      <c r="M138" s="32"/>
      <c r="N138" s="33"/>
    </row>
    <row r="139" spans="1:14" ht="13.5" customHeight="1">
      <c r="A139" s="30">
        <f t="shared" si="1"/>
        <v>121</v>
      </c>
      <c r="B139" s="40"/>
      <c r="C139" s="40"/>
      <c r="D139" s="40"/>
      <c r="E139" s="40"/>
      <c r="F139" s="40"/>
      <c r="G139" s="40"/>
      <c r="H139" s="40"/>
      <c r="I139" s="40"/>
      <c r="J139" s="12" t="s">
        <v>74</v>
      </c>
      <c r="K139" s="10"/>
      <c r="L139" s="64">
        <f>SUM(L140)</f>
        <v>33684</v>
      </c>
      <c r="M139" s="32"/>
      <c r="N139" s="33"/>
    </row>
    <row r="140" spans="1:14" ht="13.5" customHeight="1">
      <c r="A140" s="30">
        <f t="shared" si="1"/>
        <v>122</v>
      </c>
      <c r="B140" s="40" t="s">
        <v>114</v>
      </c>
      <c r="C140" s="40" t="s">
        <v>169</v>
      </c>
      <c r="D140" s="40" t="s">
        <v>122</v>
      </c>
      <c r="E140" s="40" t="s">
        <v>115</v>
      </c>
      <c r="F140" s="40" t="s">
        <v>114</v>
      </c>
      <c r="G140" s="40" t="s">
        <v>115</v>
      </c>
      <c r="H140" s="40" t="s">
        <v>117</v>
      </c>
      <c r="I140" s="40" t="s">
        <v>114</v>
      </c>
      <c r="J140" s="16" t="s">
        <v>75</v>
      </c>
      <c r="K140" s="10" t="e">
        <f>K141+#REF!</f>
        <v>#REF!</v>
      </c>
      <c r="L140" s="64">
        <f>SUM(L141:L153)</f>
        <v>33684</v>
      </c>
      <c r="M140" s="32"/>
      <c r="N140" s="33"/>
    </row>
    <row r="141" spans="1:14" ht="13.5" customHeight="1">
      <c r="A141" s="30">
        <f t="shared" si="1"/>
        <v>123</v>
      </c>
      <c r="B141" s="40" t="s">
        <v>170</v>
      </c>
      <c r="C141" s="40" t="s">
        <v>169</v>
      </c>
      <c r="D141" s="40" t="s">
        <v>122</v>
      </c>
      <c r="E141" s="40" t="s">
        <v>118</v>
      </c>
      <c r="F141" s="40" t="s">
        <v>126</v>
      </c>
      <c r="G141" s="40" t="s">
        <v>136</v>
      </c>
      <c r="H141" s="40" t="s">
        <v>117</v>
      </c>
      <c r="I141" s="40" t="s">
        <v>156</v>
      </c>
      <c r="J141" s="13" t="s">
        <v>97</v>
      </c>
      <c r="K141" s="10">
        <v>600</v>
      </c>
      <c r="L141" s="63">
        <v>5486</v>
      </c>
      <c r="M141" s="32"/>
      <c r="N141" s="33"/>
    </row>
    <row r="142" spans="1:14" ht="13.5" customHeight="1">
      <c r="A142" s="30">
        <f t="shared" si="1"/>
        <v>124</v>
      </c>
      <c r="B142" s="40" t="s">
        <v>171</v>
      </c>
      <c r="C142" s="40" t="s">
        <v>169</v>
      </c>
      <c r="D142" s="40" t="s">
        <v>122</v>
      </c>
      <c r="E142" s="40" t="s">
        <v>118</v>
      </c>
      <c r="F142" s="40" t="s">
        <v>126</v>
      </c>
      <c r="G142" s="40" t="s">
        <v>136</v>
      </c>
      <c r="H142" s="40" t="s">
        <v>117</v>
      </c>
      <c r="I142" s="40" t="s">
        <v>156</v>
      </c>
      <c r="J142" s="13" t="s">
        <v>97</v>
      </c>
      <c r="K142" s="10"/>
      <c r="L142" s="63">
        <v>14901</v>
      </c>
      <c r="M142" s="32"/>
      <c r="N142" s="33"/>
    </row>
    <row r="143" spans="1:14" ht="13.5" customHeight="1">
      <c r="A143" s="30">
        <f t="shared" si="1"/>
        <v>125</v>
      </c>
      <c r="B143" s="40" t="s">
        <v>172</v>
      </c>
      <c r="C143" s="40" t="s">
        <v>169</v>
      </c>
      <c r="D143" s="40" t="s">
        <v>122</v>
      </c>
      <c r="E143" s="40" t="s">
        <v>118</v>
      </c>
      <c r="F143" s="40" t="s">
        <v>126</v>
      </c>
      <c r="G143" s="40" t="s">
        <v>136</v>
      </c>
      <c r="H143" s="40" t="s">
        <v>117</v>
      </c>
      <c r="I143" s="40" t="s">
        <v>156</v>
      </c>
      <c r="J143" s="13" t="s">
        <v>97</v>
      </c>
      <c r="K143" s="10"/>
      <c r="L143" s="63">
        <v>1272</v>
      </c>
      <c r="M143" s="32"/>
      <c r="N143" s="33"/>
    </row>
    <row r="144" spans="1:14" ht="13.5" customHeight="1">
      <c r="A144" s="30">
        <f t="shared" si="1"/>
        <v>126</v>
      </c>
      <c r="B144" s="40" t="s">
        <v>173</v>
      </c>
      <c r="C144" s="40" t="s">
        <v>169</v>
      </c>
      <c r="D144" s="40" t="s">
        <v>122</v>
      </c>
      <c r="E144" s="40" t="s">
        <v>118</v>
      </c>
      <c r="F144" s="40" t="s">
        <v>126</v>
      </c>
      <c r="G144" s="40" t="s">
        <v>136</v>
      </c>
      <c r="H144" s="40" t="s">
        <v>117</v>
      </c>
      <c r="I144" s="40" t="s">
        <v>156</v>
      </c>
      <c r="J144" s="13" t="s">
        <v>97</v>
      </c>
      <c r="K144" s="10"/>
      <c r="L144" s="63">
        <v>352</v>
      </c>
      <c r="M144" s="32"/>
      <c r="N144" s="33"/>
    </row>
    <row r="145" spans="1:14" ht="13.5" customHeight="1">
      <c r="A145" s="30">
        <f t="shared" si="1"/>
        <v>127</v>
      </c>
      <c r="B145" s="40" t="s">
        <v>174</v>
      </c>
      <c r="C145" s="40" t="s">
        <v>169</v>
      </c>
      <c r="D145" s="40" t="s">
        <v>122</v>
      </c>
      <c r="E145" s="40" t="s">
        <v>118</v>
      </c>
      <c r="F145" s="40" t="s">
        <v>126</v>
      </c>
      <c r="G145" s="40" t="s">
        <v>136</v>
      </c>
      <c r="H145" s="40" t="s">
        <v>117</v>
      </c>
      <c r="I145" s="40" t="s">
        <v>156</v>
      </c>
      <c r="J145" s="13" t="s">
        <v>97</v>
      </c>
      <c r="K145" s="10"/>
      <c r="L145" s="63">
        <v>319</v>
      </c>
      <c r="M145" s="32"/>
      <c r="N145" s="33"/>
    </row>
    <row r="146" spans="1:14" ht="13.5" customHeight="1">
      <c r="A146" s="30">
        <f t="shared" si="1"/>
        <v>128</v>
      </c>
      <c r="B146" s="40" t="s">
        <v>175</v>
      </c>
      <c r="C146" s="40" t="s">
        <v>169</v>
      </c>
      <c r="D146" s="40" t="s">
        <v>122</v>
      </c>
      <c r="E146" s="40" t="s">
        <v>118</v>
      </c>
      <c r="F146" s="40" t="s">
        <v>126</v>
      </c>
      <c r="G146" s="40" t="s">
        <v>136</v>
      </c>
      <c r="H146" s="40" t="s">
        <v>117</v>
      </c>
      <c r="I146" s="40" t="s">
        <v>156</v>
      </c>
      <c r="J146" s="13" t="s">
        <v>97</v>
      </c>
      <c r="K146" s="10"/>
      <c r="L146" s="63">
        <v>787</v>
      </c>
      <c r="M146" s="32"/>
      <c r="N146" s="33"/>
    </row>
    <row r="147" spans="1:14" ht="13.5" customHeight="1">
      <c r="A147" s="30">
        <f t="shared" si="1"/>
        <v>129</v>
      </c>
      <c r="B147" s="40" t="s">
        <v>176</v>
      </c>
      <c r="C147" s="40" t="s">
        <v>169</v>
      </c>
      <c r="D147" s="40" t="s">
        <v>122</v>
      </c>
      <c r="E147" s="40" t="s">
        <v>118</v>
      </c>
      <c r="F147" s="40" t="s">
        <v>126</v>
      </c>
      <c r="G147" s="40" t="s">
        <v>136</v>
      </c>
      <c r="H147" s="40" t="s">
        <v>117</v>
      </c>
      <c r="I147" s="40" t="s">
        <v>156</v>
      </c>
      <c r="J147" s="13" t="s">
        <v>97</v>
      </c>
      <c r="K147" s="10"/>
      <c r="L147" s="63">
        <v>2686</v>
      </c>
      <c r="M147" s="32"/>
      <c r="N147" s="33"/>
    </row>
    <row r="148" spans="1:14" ht="13.5" customHeight="1">
      <c r="A148" s="30">
        <f t="shared" si="1"/>
        <v>130</v>
      </c>
      <c r="B148" s="40" t="s">
        <v>177</v>
      </c>
      <c r="C148" s="40" t="s">
        <v>169</v>
      </c>
      <c r="D148" s="40" t="s">
        <v>122</v>
      </c>
      <c r="E148" s="40" t="s">
        <v>118</v>
      </c>
      <c r="F148" s="40" t="s">
        <v>126</v>
      </c>
      <c r="G148" s="40" t="s">
        <v>136</v>
      </c>
      <c r="H148" s="40" t="s">
        <v>117</v>
      </c>
      <c r="I148" s="40" t="s">
        <v>156</v>
      </c>
      <c r="J148" s="13" t="s">
        <v>97</v>
      </c>
      <c r="K148" s="10"/>
      <c r="L148" s="63">
        <v>303</v>
      </c>
      <c r="M148" s="32"/>
      <c r="N148" s="33"/>
    </row>
    <row r="149" spans="1:14" ht="13.5" customHeight="1">
      <c r="A149" s="30">
        <f t="shared" si="1"/>
        <v>131</v>
      </c>
      <c r="B149" s="40" t="s">
        <v>178</v>
      </c>
      <c r="C149" s="40" t="s">
        <v>169</v>
      </c>
      <c r="D149" s="40" t="s">
        <v>122</v>
      </c>
      <c r="E149" s="40" t="s">
        <v>118</v>
      </c>
      <c r="F149" s="40" t="s">
        <v>126</v>
      </c>
      <c r="G149" s="40" t="s">
        <v>136</v>
      </c>
      <c r="H149" s="40" t="s">
        <v>117</v>
      </c>
      <c r="I149" s="40" t="s">
        <v>156</v>
      </c>
      <c r="J149" s="13" t="s">
        <v>97</v>
      </c>
      <c r="K149" s="10"/>
      <c r="L149" s="63">
        <v>2293</v>
      </c>
      <c r="M149" s="32"/>
      <c r="N149" s="33"/>
    </row>
    <row r="150" spans="1:14" ht="13.5" customHeight="1">
      <c r="A150" s="30">
        <f>A149+1</f>
        <v>132</v>
      </c>
      <c r="B150" s="40" t="s">
        <v>179</v>
      </c>
      <c r="C150" s="40" t="s">
        <v>169</v>
      </c>
      <c r="D150" s="40" t="s">
        <v>122</v>
      </c>
      <c r="E150" s="40" t="s">
        <v>118</v>
      </c>
      <c r="F150" s="40" t="s">
        <v>126</v>
      </c>
      <c r="G150" s="40" t="s">
        <v>136</v>
      </c>
      <c r="H150" s="40" t="s">
        <v>117</v>
      </c>
      <c r="I150" s="40" t="s">
        <v>156</v>
      </c>
      <c r="J150" s="13" t="s">
        <v>97</v>
      </c>
      <c r="K150" s="10"/>
      <c r="L150" s="63">
        <v>2233</v>
      </c>
      <c r="M150" s="32"/>
      <c r="N150" s="33"/>
    </row>
    <row r="151" spans="1:14" ht="13.5" customHeight="1">
      <c r="A151" s="30">
        <f>A150+1</f>
        <v>133</v>
      </c>
      <c r="B151" s="40" t="s">
        <v>180</v>
      </c>
      <c r="C151" s="40" t="s">
        <v>169</v>
      </c>
      <c r="D151" s="40" t="s">
        <v>122</v>
      </c>
      <c r="E151" s="40" t="s">
        <v>118</v>
      </c>
      <c r="F151" s="40" t="s">
        <v>126</v>
      </c>
      <c r="G151" s="40" t="s">
        <v>136</v>
      </c>
      <c r="H151" s="40" t="s">
        <v>117</v>
      </c>
      <c r="I151" s="40" t="s">
        <v>156</v>
      </c>
      <c r="J151" s="13" t="s">
        <v>97</v>
      </c>
      <c r="K151" s="10"/>
      <c r="L151" s="63">
        <v>1350</v>
      </c>
      <c r="M151" s="32"/>
      <c r="N151" s="33"/>
    </row>
    <row r="152" spans="1:14" ht="13.5" customHeight="1">
      <c r="A152" s="30">
        <f>A151+1</f>
        <v>134</v>
      </c>
      <c r="B152" s="40" t="s">
        <v>181</v>
      </c>
      <c r="C152" s="40" t="s">
        <v>169</v>
      </c>
      <c r="D152" s="40" t="s">
        <v>122</v>
      </c>
      <c r="E152" s="40" t="s">
        <v>118</v>
      </c>
      <c r="F152" s="40" t="s">
        <v>126</v>
      </c>
      <c r="G152" s="40" t="s">
        <v>136</v>
      </c>
      <c r="H152" s="40" t="s">
        <v>117</v>
      </c>
      <c r="I152" s="40" t="s">
        <v>156</v>
      </c>
      <c r="J152" s="13" t="s">
        <v>97</v>
      </c>
      <c r="K152" s="10"/>
      <c r="L152" s="63">
        <v>140</v>
      </c>
      <c r="M152" s="32"/>
      <c r="N152" s="33"/>
    </row>
    <row r="153" spans="1:14" ht="13.5" customHeight="1" thickBot="1">
      <c r="A153" s="30">
        <f>A152+1</f>
        <v>135</v>
      </c>
      <c r="B153" s="40" t="s">
        <v>182</v>
      </c>
      <c r="C153" s="40" t="s">
        <v>169</v>
      </c>
      <c r="D153" s="40" t="s">
        <v>122</v>
      </c>
      <c r="E153" s="40" t="s">
        <v>118</v>
      </c>
      <c r="F153" s="40" t="s">
        <v>126</v>
      </c>
      <c r="G153" s="40" t="s">
        <v>136</v>
      </c>
      <c r="H153" s="40" t="s">
        <v>117</v>
      </c>
      <c r="I153" s="40" t="s">
        <v>156</v>
      </c>
      <c r="J153" s="21" t="s">
        <v>97</v>
      </c>
      <c r="K153" s="10"/>
      <c r="L153" s="76">
        <v>1562</v>
      </c>
      <c r="M153" s="32"/>
      <c r="N153" s="33"/>
    </row>
    <row r="154" spans="1:14" ht="13.5" customHeight="1" thickBot="1">
      <c r="A154" s="30">
        <f>A153+1</f>
        <v>136</v>
      </c>
      <c r="B154" s="44"/>
      <c r="C154" s="41"/>
      <c r="D154" s="41"/>
      <c r="E154" s="41"/>
      <c r="F154" s="41"/>
      <c r="G154" s="41"/>
      <c r="H154" s="41"/>
      <c r="I154" s="42"/>
      <c r="J154" s="5" t="s">
        <v>76</v>
      </c>
      <c r="K154" s="26" t="e">
        <f>K19+K113</f>
        <v>#REF!</v>
      </c>
      <c r="L154" s="72">
        <f>SUM(L108+L113)</f>
        <v>1660113.7999999998</v>
      </c>
      <c r="M154" s="67"/>
      <c r="N154" s="33"/>
    </row>
    <row r="155" spans="1:14" ht="13.5" customHeight="1">
      <c r="A155" s="38"/>
      <c r="B155" s="38"/>
      <c r="C155" s="38"/>
      <c r="D155" s="38"/>
      <c r="E155" s="38"/>
      <c r="F155" s="38"/>
      <c r="G155" s="38"/>
      <c r="H155" s="38"/>
      <c r="I155" s="38"/>
      <c r="J155" s="65"/>
      <c r="K155" s="33"/>
      <c r="L155" s="33"/>
      <c r="M155" s="32"/>
      <c r="N155" s="33"/>
    </row>
    <row r="156" spans="1:14" ht="13.5" customHeight="1">
      <c r="A156" s="38"/>
      <c r="B156" s="38"/>
      <c r="C156" s="38"/>
      <c r="D156" s="38"/>
      <c r="E156" s="38"/>
      <c r="F156" s="38"/>
      <c r="G156" s="38"/>
      <c r="H156" s="38"/>
      <c r="I156" s="38"/>
      <c r="J156" s="65"/>
      <c r="K156" s="33"/>
      <c r="L156" s="33"/>
      <c r="M156" s="32"/>
      <c r="N156" s="33"/>
    </row>
    <row r="157" spans="1:14" ht="13.5" customHeight="1">
      <c r="A157" s="38"/>
      <c r="B157" s="38"/>
      <c r="C157" s="38"/>
      <c r="D157" s="38"/>
      <c r="E157" s="38"/>
      <c r="F157" s="38"/>
      <c r="G157" s="38"/>
      <c r="H157" s="38"/>
      <c r="I157" s="38"/>
      <c r="J157" s="66"/>
      <c r="K157" s="33"/>
      <c r="L157" s="33"/>
      <c r="M157" s="32"/>
      <c r="N157" s="33"/>
    </row>
    <row r="158" spans="1:14" ht="12.75">
      <c r="A158" s="38"/>
      <c r="B158" s="38"/>
      <c r="C158" s="38"/>
      <c r="D158" s="38"/>
      <c r="E158" s="38"/>
      <c r="F158" s="38"/>
      <c r="G158" s="38"/>
      <c r="H158" s="38"/>
      <c r="I158" s="38"/>
      <c r="J158" s="33"/>
      <c r="K158" s="33"/>
      <c r="L158" s="33"/>
      <c r="M158" s="32"/>
      <c r="N158" s="33"/>
    </row>
    <row r="159" spans="1:14" ht="12.75">
      <c r="A159" s="38"/>
      <c r="B159" s="38"/>
      <c r="C159" s="38"/>
      <c r="D159" s="38"/>
      <c r="E159" s="38"/>
      <c r="F159" s="38"/>
      <c r="G159" s="38"/>
      <c r="H159" s="38"/>
      <c r="I159" s="38"/>
      <c r="J159" s="33"/>
      <c r="K159" s="33"/>
      <c r="L159" s="33"/>
      <c r="M159" s="32"/>
      <c r="N159" s="33"/>
    </row>
    <row r="160" spans="1:14" ht="12.75">
      <c r="A160" s="38"/>
      <c r="B160" s="38"/>
      <c r="C160" s="38"/>
      <c r="D160" s="38"/>
      <c r="E160" s="38"/>
      <c r="F160" s="38"/>
      <c r="G160" s="38"/>
      <c r="H160" s="38"/>
      <c r="I160" s="38"/>
      <c r="J160" s="33"/>
      <c r="K160" s="33"/>
      <c r="L160" s="33"/>
      <c r="M160" s="32"/>
      <c r="N160" s="33"/>
    </row>
    <row r="161" spans="1:14" ht="12.75">
      <c r="A161" s="38"/>
      <c r="B161" s="38"/>
      <c r="C161" s="38"/>
      <c r="D161" s="38"/>
      <c r="E161" s="38"/>
      <c r="F161" s="38"/>
      <c r="G161" s="38"/>
      <c r="H161" s="38"/>
      <c r="I161" s="38"/>
      <c r="J161" s="33"/>
      <c r="K161" s="33"/>
      <c r="L161" s="33"/>
      <c r="M161" s="32"/>
      <c r="N161" s="33"/>
    </row>
    <row r="162" spans="1:14" ht="12.75">
      <c r="A162" s="38"/>
      <c r="B162" s="38"/>
      <c r="C162" s="38"/>
      <c r="D162" s="38"/>
      <c r="E162" s="38"/>
      <c r="F162" s="38"/>
      <c r="G162" s="38"/>
      <c r="H162" s="38"/>
      <c r="I162" s="38"/>
      <c r="J162" s="33"/>
      <c r="K162" s="33"/>
      <c r="L162" s="33"/>
      <c r="M162" s="32"/>
      <c r="N162" s="33"/>
    </row>
    <row r="163" spans="1:14" ht="12.75">
      <c r="A163" s="38"/>
      <c r="B163" s="38"/>
      <c r="C163" s="38"/>
      <c r="D163" s="38"/>
      <c r="E163" s="38"/>
      <c r="F163" s="38"/>
      <c r="G163" s="38"/>
      <c r="H163" s="38"/>
      <c r="I163" s="38"/>
      <c r="J163" s="33"/>
      <c r="K163" s="33"/>
      <c r="L163" s="33"/>
      <c r="M163" s="32"/>
      <c r="N163" s="33"/>
    </row>
    <row r="164" spans="1:14" ht="12.75">
      <c r="A164" s="38"/>
      <c r="B164" s="38"/>
      <c r="C164" s="38"/>
      <c r="D164" s="38"/>
      <c r="E164" s="38"/>
      <c r="F164" s="38"/>
      <c r="G164" s="38"/>
      <c r="H164" s="38"/>
      <c r="I164" s="38"/>
      <c r="J164" s="33"/>
      <c r="K164" s="33"/>
      <c r="L164" s="33"/>
      <c r="M164" s="32"/>
      <c r="N164" s="33"/>
    </row>
    <row r="165" spans="1:14" ht="12.75">
      <c r="A165" s="38"/>
      <c r="B165" s="38"/>
      <c r="C165" s="38"/>
      <c r="D165" s="38"/>
      <c r="E165" s="38"/>
      <c r="F165" s="38"/>
      <c r="G165" s="38"/>
      <c r="H165" s="38"/>
      <c r="I165" s="38"/>
      <c r="J165" s="33"/>
      <c r="K165" s="33"/>
      <c r="L165" s="33"/>
      <c r="M165" s="32"/>
      <c r="N165" s="33"/>
    </row>
    <row r="166" spans="1:14" ht="12.75">
      <c r="A166" s="38"/>
      <c r="B166" s="38"/>
      <c r="C166" s="38"/>
      <c r="D166" s="38"/>
      <c r="E166" s="38"/>
      <c r="F166" s="38"/>
      <c r="G166" s="38"/>
      <c r="H166" s="38"/>
      <c r="I166" s="38"/>
      <c r="J166" s="33"/>
      <c r="K166" s="33"/>
      <c r="L166" s="33"/>
      <c r="M166" s="32"/>
      <c r="N166" s="33"/>
    </row>
    <row r="167" spans="1:14" ht="12.75">
      <c r="A167" s="38"/>
      <c r="B167" s="38"/>
      <c r="C167" s="38"/>
      <c r="D167" s="38"/>
      <c r="E167" s="38"/>
      <c r="F167" s="38"/>
      <c r="G167" s="38"/>
      <c r="H167" s="38"/>
      <c r="I167" s="38"/>
      <c r="J167" s="33"/>
      <c r="K167" s="33"/>
      <c r="L167" s="33"/>
      <c r="M167" s="32"/>
      <c r="N167" s="33"/>
    </row>
    <row r="168" spans="1:14" ht="12.75">
      <c r="A168" s="38"/>
      <c r="B168" s="38"/>
      <c r="C168" s="38"/>
      <c r="D168" s="38"/>
      <c r="E168" s="38"/>
      <c r="F168" s="38"/>
      <c r="G168" s="38"/>
      <c r="H168" s="38"/>
      <c r="I168" s="38"/>
      <c r="J168" s="33"/>
      <c r="K168" s="33"/>
      <c r="L168" s="33"/>
      <c r="M168" s="32"/>
      <c r="N168" s="33"/>
    </row>
    <row r="169" spans="1:14" ht="12.75">
      <c r="A169" s="38"/>
      <c r="B169" s="38"/>
      <c r="C169" s="38"/>
      <c r="D169" s="38"/>
      <c r="E169" s="38"/>
      <c r="F169" s="38"/>
      <c r="G169" s="38"/>
      <c r="H169" s="38"/>
      <c r="I169" s="38"/>
      <c r="J169" s="33"/>
      <c r="K169" s="33"/>
      <c r="L169" s="33"/>
      <c r="M169" s="32"/>
      <c r="N169" s="33"/>
    </row>
    <row r="170" spans="1:14" ht="12.75">
      <c r="A170" s="38"/>
      <c r="B170" s="38"/>
      <c r="C170" s="38"/>
      <c r="D170" s="38"/>
      <c r="E170" s="38"/>
      <c r="F170" s="38"/>
      <c r="G170" s="38"/>
      <c r="H170" s="38"/>
      <c r="I170" s="38"/>
      <c r="J170" s="33"/>
      <c r="K170" s="33"/>
      <c r="L170" s="33"/>
      <c r="M170" s="32"/>
      <c r="N170" s="33"/>
    </row>
    <row r="171" spans="1:14" ht="12.75">
      <c r="A171" s="38"/>
      <c r="B171" s="38"/>
      <c r="C171" s="38"/>
      <c r="D171" s="38"/>
      <c r="E171" s="38"/>
      <c r="F171" s="38"/>
      <c r="G171" s="38"/>
      <c r="H171" s="38"/>
      <c r="I171" s="38"/>
      <c r="J171" s="33"/>
      <c r="K171" s="33"/>
      <c r="L171" s="33"/>
      <c r="M171" s="32"/>
      <c r="N171" s="33"/>
    </row>
    <row r="172" spans="1:14" ht="12.75">
      <c r="A172" s="38"/>
      <c r="B172" s="38"/>
      <c r="C172" s="38"/>
      <c r="D172" s="38"/>
      <c r="E172" s="38"/>
      <c r="F172" s="38"/>
      <c r="G172" s="38"/>
      <c r="H172" s="38"/>
      <c r="I172" s="38"/>
      <c r="J172" s="33"/>
      <c r="K172" s="33"/>
      <c r="L172" s="33"/>
      <c r="M172" s="32"/>
      <c r="N172" s="33"/>
    </row>
    <row r="173" spans="1:14" ht="12.75">
      <c r="A173" s="38"/>
      <c r="B173" s="38"/>
      <c r="C173" s="38"/>
      <c r="D173" s="38"/>
      <c r="E173" s="38"/>
      <c r="F173" s="38"/>
      <c r="G173" s="38"/>
      <c r="H173" s="38"/>
      <c r="I173" s="38"/>
      <c r="J173" s="33"/>
      <c r="K173" s="33"/>
      <c r="L173" s="33"/>
      <c r="M173" s="32"/>
      <c r="N173" s="33"/>
    </row>
    <row r="174" spans="1:14" ht="12.75">
      <c r="A174" s="38"/>
      <c r="B174" s="38"/>
      <c r="C174" s="38"/>
      <c r="D174" s="38"/>
      <c r="E174" s="38"/>
      <c r="F174" s="38"/>
      <c r="G174" s="38"/>
      <c r="H174" s="38"/>
      <c r="I174" s="38"/>
      <c r="J174" s="33"/>
      <c r="K174" s="33"/>
      <c r="L174" s="33"/>
      <c r="M174" s="32"/>
      <c r="N174" s="33"/>
    </row>
    <row r="175" spans="1:14" ht="12.75">
      <c r="A175" s="38"/>
      <c r="B175" s="38"/>
      <c r="C175" s="38"/>
      <c r="D175" s="38"/>
      <c r="E175" s="38"/>
      <c r="F175" s="38"/>
      <c r="G175" s="38"/>
      <c r="H175" s="38"/>
      <c r="I175" s="38"/>
      <c r="J175" s="33"/>
      <c r="K175" s="33"/>
      <c r="L175" s="33"/>
      <c r="M175" s="32"/>
      <c r="N175" s="33"/>
    </row>
    <row r="176" spans="1:14" ht="12.75">
      <c r="A176" s="38"/>
      <c r="B176" s="38"/>
      <c r="C176" s="38"/>
      <c r="D176" s="38"/>
      <c r="E176" s="38"/>
      <c r="F176" s="38"/>
      <c r="G176" s="38"/>
      <c r="H176" s="38"/>
      <c r="I176" s="38"/>
      <c r="J176" s="33"/>
      <c r="K176" s="33"/>
      <c r="L176" s="33"/>
      <c r="M176" s="32"/>
      <c r="N176" s="33"/>
    </row>
    <row r="177" spans="1:14" ht="12.75">
      <c r="A177" s="38"/>
      <c r="B177" s="38"/>
      <c r="C177" s="38"/>
      <c r="D177" s="38"/>
      <c r="E177" s="38"/>
      <c r="F177" s="38"/>
      <c r="G177" s="38"/>
      <c r="H177" s="38"/>
      <c r="I177" s="38"/>
      <c r="J177" s="33"/>
      <c r="K177" s="33"/>
      <c r="L177" s="33"/>
      <c r="M177" s="32"/>
      <c r="N177" s="33"/>
    </row>
    <row r="178" spans="1:14" ht="12.75">
      <c r="A178" s="38"/>
      <c r="B178" s="38"/>
      <c r="C178" s="38"/>
      <c r="D178" s="38"/>
      <c r="E178" s="38"/>
      <c r="F178" s="38"/>
      <c r="G178" s="38"/>
      <c r="H178" s="38"/>
      <c r="I178" s="38"/>
      <c r="J178" s="33"/>
      <c r="K178" s="33"/>
      <c r="L178" s="33"/>
      <c r="M178" s="32"/>
      <c r="N178" s="33"/>
    </row>
    <row r="179" spans="1:14" ht="12.75">
      <c r="A179" s="38"/>
      <c r="B179" s="38"/>
      <c r="C179" s="38"/>
      <c r="D179" s="38"/>
      <c r="E179" s="38"/>
      <c r="F179" s="38"/>
      <c r="G179" s="38"/>
      <c r="H179" s="38"/>
      <c r="I179" s="38"/>
      <c r="J179" s="33"/>
      <c r="K179" s="33"/>
      <c r="L179" s="33"/>
      <c r="M179" s="32"/>
      <c r="N179" s="33"/>
    </row>
    <row r="180" spans="1:14" ht="12.75">
      <c r="A180" s="38"/>
      <c r="B180" s="38"/>
      <c r="C180" s="38"/>
      <c r="D180" s="38"/>
      <c r="E180" s="38"/>
      <c r="F180" s="38"/>
      <c r="G180" s="38"/>
      <c r="H180" s="38"/>
      <c r="I180" s="38"/>
      <c r="J180" s="33"/>
      <c r="K180" s="33"/>
      <c r="L180" s="33"/>
      <c r="M180" s="32"/>
      <c r="N180" s="33"/>
    </row>
    <row r="181" spans="1:14" ht="12.75">
      <c r="A181" s="38"/>
      <c r="B181" s="38"/>
      <c r="C181" s="38"/>
      <c r="D181" s="38"/>
      <c r="E181" s="38"/>
      <c r="F181" s="38"/>
      <c r="G181" s="38"/>
      <c r="H181" s="38"/>
      <c r="I181" s="38"/>
      <c r="J181" s="33"/>
      <c r="K181" s="33"/>
      <c r="L181" s="33"/>
      <c r="M181" s="32"/>
      <c r="N181" s="33"/>
    </row>
    <row r="182" spans="1:14" ht="12.75">
      <c r="A182" s="38"/>
      <c r="B182" s="38"/>
      <c r="C182" s="38"/>
      <c r="D182" s="38"/>
      <c r="E182" s="38"/>
      <c r="F182" s="38"/>
      <c r="G182" s="38"/>
      <c r="H182" s="38"/>
      <c r="I182" s="38"/>
      <c r="J182" s="33"/>
      <c r="K182" s="33"/>
      <c r="L182" s="33"/>
      <c r="M182" s="32"/>
      <c r="N182" s="33"/>
    </row>
    <row r="183" spans="1:14" ht="12.75">
      <c r="A183" s="38"/>
      <c r="B183" s="38"/>
      <c r="C183" s="38"/>
      <c r="D183" s="38"/>
      <c r="E183" s="38"/>
      <c r="F183" s="38"/>
      <c r="G183" s="38"/>
      <c r="H183" s="38"/>
      <c r="I183" s="38"/>
      <c r="J183" s="33"/>
      <c r="K183" s="33"/>
      <c r="L183" s="33"/>
      <c r="M183" s="32"/>
      <c r="N183" s="33"/>
    </row>
    <row r="184" spans="1:14" ht="12.75">
      <c r="A184" s="38"/>
      <c r="B184" s="38"/>
      <c r="C184" s="38"/>
      <c r="D184" s="38"/>
      <c r="E184" s="38"/>
      <c r="F184" s="38"/>
      <c r="G184" s="38"/>
      <c r="H184" s="38"/>
      <c r="I184" s="38"/>
      <c r="J184" s="33"/>
      <c r="K184" s="33"/>
      <c r="L184" s="33"/>
      <c r="M184" s="32"/>
      <c r="N184" s="33"/>
    </row>
    <row r="185" spans="1:14" ht="12.75">
      <c r="A185" s="38"/>
      <c r="B185" s="38"/>
      <c r="C185" s="38"/>
      <c r="D185" s="38"/>
      <c r="E185" s="38"/>
      <c r="F185" s="38"/>
      <c r="G185" s="38"/>
      <c r="H185" s="38"/>
      <c r="I185" s="38"/>
      <c r="J185" s="33"/>
      <c r="K185" s="33"/>
      <c r="L185" s="33"/>
      <c r="M185" s="32"/>
      <c r="N185" s="33"/>
    </row>
    <row r="186" spans="1:14" ht="12.75">
      <c r="A186" s="38"/>
      <c r="B186" s="38"/>
      <c r="C186" s="38"/>
      <c r="D186" s="38"/>
      <c r="E186" s="38"/>
      <c r="F186" s="38"/>
      <c r="G186" s="38"/>
      <c r="H186" s="38"/>
      <c r="I186" s="38"/>
      <c r="J186" s="33"/>
      <c r="K186" s="33"/>
      <c r="L186" s="33"/>
      <c r="M186" s="32"/>
      <c r="N186" s="33"/>
    </row>
    <row r="187" spans="1:14" ht="12.75">
      <c r="A187" s="38"/>
      <c r="B187" s="38"/>
      <c r="C187" s="38"/>
      <c r="D187" s="38"/>
      <c r="E187" s="38"/>
      <c r="F187" s="38"/>
      <c r="G187" s="38"/>
      <c r="H187" s="38"/>
      <c r="I187" s="38"/>
      <c r="J187" s="33"/>
      <c r="K187" s="33"/>
      <c r="L187" s="33"/>
      <c r="M187" s="32"/>
      <c r="N187" s="33"/>
    </row>
    <row r="188" spans="1:12" ht="12.75">
      <c r="A188" s="38"/>
      <c r="B188" s="38"/>
      <c r="C188" s="38"/>
      <c r="D188" s="38"/>
      <c r="E188" s="38"/>
      <c r="F188" s="38"/>
      <c r="G188" s="38"/>
      <c r="H188" s="38"/>
      <c r="I188" s="38"/>
      <c r="J188" s="33"/>
      <c r="K188" s="33"/>
      <c r="L188" s="33"/>
    </row>
    <row r="189" spans="1:12" ht="12.75">
      <c r="A189" s="38"/>
      <c r="B189" s="38"/>
      <c r="C189" s="38"/>
      <c r="D189" s="38"/>
      <c r="E189" s="38"/>
      <c r="F189" s="38"/>
      <c r="G189" s="38"/>
      <c r="H189" s="38"/>
      <c r="I189" s="38"/>
      <c r="J189" s="33"/>
      <c r="K189" s="33"/>
      <c r="L189" s="33"/>
    </row>
    <row r="190" spans="1:12" ht="12.75">
      <c r="A190" s="38"/>
      <c r="B190" s="38"/>
      <c r="C190" s="38"/>
      <c r="D190" s="38"/>
      <c r="E190" s="38"/>
      <c r="F190" s="38"/>
      <c r="G190" s="38"/>
      <c r="H190" s="38"/>
      <c r="I190" s="38"/>
      <c r="J190" s="33"/>
      <c r="K190" s="33"/>
      <c r="L190" s="33"/>
    </row>
    <row r="191" spans="1:12" ht="12.75">
      <c r="A191" s="38"/>
      <c r="B191" s="38"/>
      <c r="C191" s="38"/>
      <c r="D191" s="38"/>
      <c r="E191" s="38"/>
      <c r="F191" s="38"/>
      <c r="G191" s="38"/>
      <c r="H191" s="38"/>
      <c r="I191" s="38"/>
      <c r="J191" s="33"/>
      <c r="K191" s="33"/>
      <c r="L191" s="33"/>
    </row>
    <row r="192" spans="1:12" ht="12.75">
      <c r="A192" s="38"/>
      <c r="B192" s="38"/>
      <c r="C192" s="38"/>
      <c r="D192" s="38"/>
      <c r="E192" s="38"/>
      <c r="F192" s="38"/>
      <c r="G192" s="38"/>
      <c r="H192" s="38"/>
      <c r="I192" s="38"/>
      <c r="J192" s="33"/>
      <c r="K192" s="33"/>
      <c r="L192" s="33"/>
    </row>
    <row r="193" spans="1:12" ht="12.75">
      <c r="A193" s="38"/>
      <c r="B193" s="38"/>
      <c r="C193" s="38"/>
      <c r="D193" s="38"/>
      <c r="E193" s="38"/>
      <c r="F193" s="38"/>
      <c r="G193" s="38"/>
      <c r="H193" s="38"/>
      <c r="I193" s="38"/>
      <c r="J193" s="33"/>
      <c r="K193" s="33"/>
      <c r="L193" s="33"/>
    </row>
    <row r="194" spans="1:12" ht="12.75">
      <c r="A194" s="38"/>
      <c r="B194" s="38"/>
      <c r="C194" s="38"/>
      <c r="D194" s="38"/>
      <c r="E194" s="38"/>
      <c r="F194" s="38"/>
      <c r="G194" s="38"/>
      <c r="H194" s="38"/>
      <c r="I194" s="38"/>
      <c r="J194" s="33"/>
      <c r="K194" s="33"/>
      <c r="L194" s="33"/>
    </row>
    <row r="195" spans="1:12" ht="12.75">
      <c r="A195" s="38"/>
      <c r="B195" s="38"/>
      <c r="C195" s="38"/>
      <c r="D195" s="38"/>
      <c r="E195" s="38"/>
      <c r="F195" s="38"/>
      <c r="G195" s="38"/>
      <c r="H195" s="38"/>
      <c r="I195" s="38"/>
      <c r="J195" s="33"/>
      <c r="K195" s="33"/>
      <c r="L195" s="33"/>
    </row>
    <row r="196" spans="1:12" ht="12.75">
      <c r="A196" s="38"/>
      <c r="B196" s="38"/>
      <c r="C196" s="38"/>
      <c r="D196" s="38"/>
      <c r="E196" s="38"/>
      <c r="F196" s="38"/>
      <c r="G196" s="38"/>
      <c r="H196" s="38"/>
      <c r="I196" s="38"/>
      <c r="J196" s="33"/>
      <c r="K196" s="33"/>
      <c r="L196" s="33"/>
    </row>
    <row r="197" spans="1:12" ht="12.75">
      <c r="A197" s="38"/>
      <c r="B197" s="38"/>
      <c r="C197" s="38"/>
      <c r="D197" s="38"/>
      <c r="E197" s="38"/>
      <c r="F197" s="38"/>
      <c r="G197" s="38"/>
      <c r="H197" s="38"/>
      <c r="I197" s="38"/>
      <c r="J197" s="33"/>
      <c r="K197" s="33"/>
      <c r="L197" s="33"/>
    </row>
    <row r="198" spans="1:12" ht="12.75">
      <c r="A198" s="38"/>
      <c r="B198" s="38"/>
      <c r="C198" s="38"/>
      <c r="D198" s="38"/>
      <c r="E198" s="38"/>
      <c r="F198" s="38"/>
      <c r="G198" s="38"/>
      <c r="H198" s="38"/>
      <c r="I198" s="38"/>
      <c r="J198" s="33"/>
      <c r="K198" s="33"/>
      <c r="L198" s="33"/>
    </row>
    <row r="199" spans="1:12" ht="12.75">
      <c r="A199" s="38"/>
      <c r="B199" s="38"/>
      <c r="C199" s="38"/>
      <c r="D199" s="38"/>
      <c r="E199" s="38"/>
      <c r="F199" s="38"/>
      <c r="G199" s="38"/>
      <c r="H199" s="38"/>
      <c r="I199" s="38"/>
      <c r="J199" s="33"/>
      <c r="K199" s="33"/>
      <c r="L199" s="33"/>
    </row>
    <row r="200" spans="1:12" ht="12.75">
      <c r="A200" s="38"/>
      <c r="B200" s="38"/>
      <c r="C200" s="38"/>
      <c r="D200" s="38"/>
      <c r="E200" s="38"/>
      <c r="F200" s="38"/>
      <c r="G200" s="38"/>
      <c r="H200" s="38"/>
      <c r="I200" s="38"/>
      <c r="J200" s="33"/>
      <c r="K200" s="33"/>
      <c r="L200" s="33"/>
    </row>
    <row r="201" spans="1:12" ht="12.75">
      <c r="A201" s="38"/>
      <c r="B201" s="38"/>
      <c r="C201" s="38"/>
      <c r="D201" s="38"/>
      <c r="E201" s="38"/>
      <c r="F201" s="38"/>
      <c r="G201" s="38"/>
      <c r="H201" s="38"/>
      <c r="I201" s="38"/>
      <c r="J201" s="33"/>
      <c r="K201" s="33"/>
      <c r="L201" s="33"/>
    </row>
    <row r="202" spans="1:12" ht="12.75">
      <c r="A202" s="38"/>
      <c r="B202" s="38"/>
      <c r="C202" s="38"/>
      <c r="D202" s="38"/>
      <c r="E202" s="38"/>
      <c r="F202" s="38"/>
      <c r="G202" s="38"/>
      <c r="H202" s="38"/>
      <c r="I202" s="38"/>
      <c r="J202" s="33"/>
      <c r="K202" s="33"/>
      <c r="L202" s="33"/>
    </row>
    <row r="203" spans="1:12" ht="12.75">
      <c r="A203" s="38"/>
      <c r="B203" s="38"/>
      <c r="C203" s="38"/>
      <c r="D203" s="38"/>
      <c r="E203" s="38"/>
      <c r="F203" s="38"/>
      <c r="G203" s="38"/>
      <c r="H203" s="38"/>
      <c r="I203" s="38"/>
      <c r="J203" s="33"/>
      <c r="K203" s="33"/>
      <c r="L203" s="33"/>
    </row>
    <row r="204" spans="1:12" ht="12.75">
      <c r="A204" s="38"/>
      <c r="B204" s="38"/>
      <c r="C204" s="38"/>
      <c r="D204" s="38"/>
      <c r="E204" s="38"/>
      <c r="F204" s="38"/>
      <c r="G204" s="38"/>
      <c r="H204" s="38"/>
      <c r="I204" s="38"/>
      <c r="J204" s="33"/>
      <c r="K204" s="33"/>
      <c r="L204" s="33"/>
    </row>
    <row r="205" spans="1:12" ht="12.75">
      <c r="A205" s="38"/>
      <c r="B205" s="38"/>
      <c r="C205" s="38"/>
      <c r="D205" s="38"/>
      <c r="E205" s="38"/>
      <c r="F205" s="38"/>
      <c r="G205" s="38"/>
      <c r="H205" s="38"/>
      <c r="I205" s="38"/>
      <c r="J205" s="33"/>
      <c r="K205" s="33"/>
      <c r="L205" s="33"/>
    </row>
    <row r="206" spans="1:12" ht="12.75">
      <c r="A206" s="38"/>
      <c r="B206" s="38"/>
      <c r="C206" s="38"/>
      <c r="D206" s="38"/>
      <c r="E206" s="38"/>
      <c r="F206" s="38"/>
      <c r="G206" s="38"/>
      <c r="H206" s="38"/>
      <c r="I206" s="38"/>
      <c r="J206" s="33"/>
      <c r="K206" s="33"/>
      <c r="L206" s="33"/>
    </row>
    <row r="207" spans="1:12" ht="12.75">
      <c r="A207" s="38"/>
      <c r="B207" s="38"/>
      <c r="C207" s="38"/>
      <c r="D207" s="38"/>
      <c r="E207" s="38"/>
      <c r="F207" s="38"/>
      <c r="G207" s="38"/>
      <c r="H207" s="38"/>
      <c r="I207" s="38"/>
      <c r="J207" s="33"/>
      <c r="K207" s="33"/>
      <c r="L207" s="33"/>
    </row>
    <row r="208" spans="1:12" ht="12.75">
      <c r="A208" s="38"/>
      <c r="B208" s="38"/>
      <c r="C208" s="38"/>
      <c r="D208" s="38"/>
      <c r="E208" s="38"/>
      <c r="F208" s="38"/>
      <c r="G208" s="38"/>
      <c r="H208" s="38"/>
      <c r="I208" s="38"/>
      <c r="J208" s="33"/>
      <c r="K208" s="33"/>
      <c r="L208" s="33"/>
    </row>
    <row r="209" spans="1:12" ht="12.75">
      <c r="A209" s="77"/>
      <c r="B209" s="77"/>
      <c r="C209" s="77"/>
      <c r="D209" s="77"/>
      <c r="E209" s="77"/>
      <c r="F209" s="77"/>
      <c r="G209" s="77"/>
      <c r="H209" s="77"/>
      <c r="I209" s="77"/>
      <c r="J209" s="78"/>
      <c r="K209" s="78"/>
      <c r="L209" s="78"/>
    </row>
    <row r="210" spans="2:9" ht="12.75">
      <c r="B210" s="36"/>
      <c r="C210" s="36"/>
      <c r="D210" s="36"/>
      <c r="E210" s="36"/>
      <c r="F210" s="36"/>
      <c r="G210" s="36"/>
      <c r="H210" s="36"/>
      <c r="I210" s="36"/>
    </row>
    <row r="211" spans="2:9" ht="12.75">
      <c r="B211" s="36"/>
      <c r="C211" s="36"/>
      <c r="D211" s="36"/>
      <c r="E211" s="36"/>
      <c r="F211" s="36"/>
      <c r="G211" s="36"/>
      <c r="H211" s="36"/>
      <c r="I211" s="36"/>
    </row>
    <row r="212" spans="2:9" ht="12.75">
      <c r="B212" s="36"/>
      <c r="C212" s="36"/>
      <c r="D212" s="36"/>
      <c r="E212" s="36"/>
      <c r="F212" s="36"/>
      <c r="G212" s="36"/>
      <c r="H212" s="36"/>
      <c r="I212" s="36"/>
    </row>
    <row r="213" spans="2:9" ht="12.75">
      <c r="B213" s="36"/>
      <c r="C213" s="36"/>
      <c r="D213" s="36"/>
      <c r="E213" s="36"/>
      <c r="F213" s="36"/>
      <c r="G213" s="36"/>
      <c r="H213" s="36"/>
      <c r="I213" s="36"/>
    </row>
    <row r="214" spans="2:9" ht="12.75">
      <c r="B214" s="36"/>
      <c r="C214" s="36"/>
      <c r="D214" s="36"/>
      <c r="E214" s="36"/>
      <c r="F214" s="36"/>
      <c r="G214" s="36"/>
      <c r="H214" s="36"/>
      <c r="I214" s="36"/>
    </row>
    <row r="215" spans="2:9" ht="12.75">
      <c r="B215" s="36"/>
      <c r="C215" s="36"/>
      <c r="D215" s="36"/>
      <c r="E215" s="36"/>
      <c r="F215" s="36"/>
      <c r="G215" s="36"/>
      <c r="H215" s="36"/>
      <c r="I215" s="36"/>
    </row>
    <row r="216" spans="2:9" ht="12.75">
      <c r="B216" s="36"/>
      <c r="C216" s="36"/>
      <c r="D216" s="36"/>
      <c r="E216" s="36"/>
      <c r="F216" s="36"/>
      <c r="G216" s="36"/>
      <c r="H216" s="36"/>
      <c r="I216" s="36"/>
    </row>
    <row r="217" spans="2:9" ht="12.75">
      <c r="B217" s="36"/>
      <c r="C217" s="36"/>
      <c r="D217" s="36"/>
      <c r="E217" s="36"/>
      <c r="F217" s="36"/>
      <c r="G217" s="36"/>
      <c r="H217" s="36"/>
      <c r="I217" s="36"/>
    </row>
    <row r="218" spans="2:9" ht="12.75">
      <c r="B218" s="36"/>
      <c r="C218" s="36"/>
      <c r="D218" s="36"/>
      <c r="E218" s="36"/>
      <c r="F218" s="36"/>
      <c r="G218" s="36"/>
      <c r="H218" s="36"/>
      <c r="I218" s="36"/>
    </row>
    <row r="219" spans="2:9" ht="12.75">
      <c r="B219" s="36"/>
      <c r="C219" s="36"/>
      <c r="D219" s="36"/>
      <c r="E219" s="36"/>
      <c r="F219" s="36"/>
      <c r="G219" s="36"/>
      <c r="H219" s="36"/>
      <c r="I219" s="36"/>
    </row>
    <row r="220" spans="2:9" ht="12.75">
      <c r="B220" s="36"/>
      <c r="C220" s="36"/>
      <c r="D220" s="36"/>
      <c r="E220" s="36"/>
      <c r="F220" s="36"/>
      <c r="G220" s="36"/>
      <c r="H220" s="36"/>
      <c r="I220" s="36"/>
    </row>
    <row r="221" spans="2:9" ht="12.75">
      <c r="B221" s="36"/>
      <c r="C221" s="36"/>
      <c r="D221" s="36"/>
      <c r="E221" s="36"/>
      <c r="F221" s="36"/>
      <c r="G221" s="36"/>
      <c r="H221" s="36"/>
      <c r="I221" s="36"/>
    </row>
    <row r="222" spans="2:9" ht="12.75">
      <c r="B222" s="36"/>
      <c r="C222" s="36"/>
      <c r="D222" s="36"/>
      <c r="E222" s="36"/>
      <c r="F222" s="36"/>
      <c r="G222" s="36"/>
      <c r="H222" s="36"/>
      <c r="I222" s="36"/>
    </row>
    <row r="223" spans="2:9" ht="12.75">
      <c r="B223" s="36"/>
      <c r="C223" s="36"/>
      <c r="D223" s="36"/>
      <c r="E223" s="36"/>
      <c r="F223" s="36"/>
      <c r="G223" s="36"/>
      <c r="H223" s="36"/>
      <c r="I223" s="36"/>
    </row>
    <row r="224" spans="2:9" ht="12.75">
      <c r="B224" s="36"/>
      <c r="C224" s="36"/>
      <c r="D224" s="36"/>
      <c r="E224" s="36"/>
      <c r="F224" s="36"/>
      <c r="G224" s="36"/>
      <c r="H224" s="36"/>
      <c r="I224" s="36"/>
    </row>
    <row r="225" spans="2:9" ht="12.75">
      <c r="B225" s="36"/>
      <c r="C225" s="36"/>
      <c r="D225" s="36"/>
      <c r="E225" s="36"/>
      <c r="F225" s="36"/>
      <c r="G225" s="36"/>
      <c r="H225" s="36"/>
      <c r="I225" s="36"/>
    </row>
    <row r="226" spans="2:9" ht="12.75">
      <c r="B226" s="36"/>
      <c r="C226" s="36"/>
      <c r="D226" s="36"/>
      <c r="E226" s="36"/>
      <c r="F226" s="36"/>
      <c r="G226" s="36"/>
      <c r="H226" s="36"/>
      <c r="I226" s="36"/>
    </row>
    <row r="227" spans="2:9" ht="12.75">
      <c r="B227" s="36"/>
      <c r="C227" s="36"/>
      <c r="D227" s="36"/>
      <c r="E227" s="36"/>
      <c r="F227" s="36"/>
      <c r="G227" s="36"/>
      <c r="H227" s="36"/>
      <c r="I227" s="36"/>
    </row>
    <row r="228" spans="2:9" ht="12.75">
      <c r="B228" s="36"/>
      <c r="C228" s="36"/>
      <c r="D228" s="36"/>
      <c r="E228" s="36"/>
      <c r="F228" s="36"/>
      <c r="G228" s="36"/>
      <c r="H228" s="36"/>
      <c r="I228" s="36"/>
    </row>
    <row r="229" spans="2:9" ht="12.75">
      <c r="B229" s="36"/>
      <c r="C229" s="36"/>
      <c r="D229" s="36"/>
      <c r="E229" s="36"/>
      <c r="F229" s="36"/>
      <c r="G229" s="36"/>
      <c r="H229" s="36"/>
      <c r="I229" s="36"/>
    </row>
    <row r="230" spans="2:9" ht="12.75">
      <c r="B230" s="36"/>
      <c r="C230" s="36"/>
      <c r="D230" s="36"/>
      <c r="E230" s="36"/>
      <c r="F230" s="36"/>
      <c r="G230" s="36"/>
      <c r="H230" s="36"/>
      <c r="I230" s="36"/>
    </row>
    <row r="231" spans="2:9" ht="12.75">
      <c r="B231" s="36"/>
      <c r="C231" s="36"/>
      <c r="D231" s="36"/>
      <c r="E231" s="36"/>
      <c r="F231" s="36"/>
      <c r="G231" s="36"/>
      <c r="H231" s="36"/>
      <c r="I231" s="36"/>
    </row>
    <row r="232" spans="2:9" ht="12.75">
      <c r="B232" s="36"/>
      <c r="C232" s="36"/>
      <c r="D232" s="36"/>
      <c r="E232" s="36"/>
      <c r="F232" s="36"/>
      <c r="G232" s="36"/>
      <c r="H232" s="36"/>
      <c r="I232" s="36"/>
    </row>
    <row r="233" spans="2:9" ht="12.75">
      <c r="B233" s="36"/>
      <c r="C233" s="36"/>
      <c r="D233" s="36"/>
      <c r="E233" s="36"/>
      <c r="F233" s="36"/>
      <c r="G233" s="36"/>
      <c r="H233" s="36"/>
      <c r="I233" s="36"/>
    </row>
    <row r="234" spans="2:9" ht="12.75">
      <c r="B234" s="36"/>
      <c r="C234" s="36"/>
      <c r="D234" s="36"/>
      <c r="E234" s="36"/>
      <c r="F234" s="36"/>
      <c r="G234" s="36"/>
      <c r="H234" s="36"/>
      <c r="I234" s="36"/>
    </row>
    <row r="235" spans="2:9" ht="12.75">
      <c r="B235" s="36"/>
      <c r="C235" s="36"/>
      <c r="D235" s="36"/>
      <c r="E235" s="36"/>
      <c r="F235" s="36"/>
      <c r="G235" s="36"/>
      <c r="H235" s="36"/>
      <c r="I235" s="36"/>
    </row>
    <row r="236" spans="2:9" ht="12.75">
      <c r="B236" s="36"/>
      <c r="C236" s="36"/>
      <c r="D236" s="36"/>
      <c r="E236" s="36"/>
      <c r="F236" s="36"/>
      <c r="G236" s="36"/>
      <c r="H236" s="36"/>
      <c r="I236" s="36"/>
    </row>
    <row r="237" spans="2:9" ht="12.75">
      <c r="B237" s="36"/>
      <c r="C237" s="36"/>
      <c r="D237" s="36"/>
      <c r="E237" s="36"/>
      <c r="F237" s="36"/>
      <c r="G237" s="36"/>
      <c r="H237" s="36"/>
      <c r="I237" s="36"/>
    </row>
    <row r="238" spans="2:9" ht="12.75">
      <c r="B238" s="36"/>
      <c r="C238" s="36"/>
      <c r="D238" s="36"/>
      <c r="E238" s="36"/>
      <c r="F238" s="36"/>
      <c r="G238" s="36"/>
      <c r="H238" s="36"/>
      <c r="I238" s="36"/>
    </row>
    <row r="239" spans="2:9" ht="12.75">
      <c r="B239" s="36"/>
      <c r="C239" s="36"/>
      <c r="D239" s="36"/>
      <c r="E239" s="36"/>
      <c r="F239" s="36"/>
      <c r="G239" s="36"/>
      <c r="H239" s="36"/>
      <c r="I239" s="36"/>
    </row>
    <row r="240" spans="2:9" ht="12.75">
      <c r="B240" s="36"/>
      <c r="C240" s="36"/>
      <c r="D240" s="36"/>
      <c r="E240" s="36"/>
      <c r="F240" s="36"/>
      <c r="G240" s="36"/>
      <c r="H240" s="36"/>
      <c r="I240" s="36"/>
    </row>
    <row r="241" spans="2:9" ht="12.75">
      <c r="B241" s="36"/>
      <c r="C241" s="36"/>
      <c r="D241" s="36"/>
      <c r="E241" s="36"/>
      <c r="F241" s="36"/>
      <c r="G241" s="36"/>
      <c r="H241" s="36"/>
      <c r="I241" s="36"/>
    </row>
    <row r="242" spans="2:9" ht="12.75">
      <c r="B242" s="36"/>
      <c r="C242" s="36"/>
      <c r="D242" s="36"/>
      <c r="E242" s="36"/>
      <c r="F242" s="36"/>
      <c r="G242" s="36"/>
      <c r="H242" s="36"/>
      <c r="I242" s="36"/>
    </row>
    <row r="243" spans="2:9" ht="12.75">
      <c r="B243" s="36"/>
      <c r="C243" s="36"/>
      <c r="D243" s="36"/>
      <c r="E243" s="36"/>
      <c r="F243" s="36"/>
      <c r="G243" s="36"/>
      <c r="H243" s="36"/>
      <c r="I243" s="36"/>
    </row>
    <row r="244" spans="2:9" ht="12.75">
      <c r="B244" s="36"/>
      <c r="C244" s="36"/>
      <c r="D244" s="36"/>
      <c r="E244" s="36"/>
      <c r="F244" s="36"/>
      <c r="G244" s="36"/>
      <c r="H244" s="36"/>
      <c r="I244" s="36"/>
    </row>
    <row r="245" spans="2:9" ht="12.75">
      <c r="B245" s="36"/>
      <c r="C245" s="36"/>
      <c r="D245" s="36"/>
      <c r="E245" s="36"/>
      <c r="F245" s="36"/>
      <c r="G245" s="36"/>
      <c r="H245" s="36"/>
      <c r="I245" s="36"/>
    </row>
    <row r="246" spans="2:9" ht="12.75">
      <c r="B246" s="36"/>
      <c r="C246" s="36"/>
      <c r="D246" s="36"/>
      <c r="E246" s="36"/>
      <c r="F246" s="36"/>
      <c r="G246" s="36"/>
      <c r="H246" s="36"/>
      <c r="I246" s="36"/>
    </row>
    <row r="247" spans="2:9" ht="12.75">
      <c r="B247" s="36"/>
      <c r="C247" s="36"/>
      <c r="D247" s="36"/>
      <c r="E247" s="36"/>
      <c r="F247" s="36"/>
      <c r="G247" s="36"/>
      <c r="H247" s="36"/>
      <c r="I247" s="36"/>
    </row>
    <row r="248" spans="2:9" ht="12.75">
      <c r="B248" s="36"/>
      <c r="C248" s="36"/>
      <c r="D248" s="36"/>
      <c r="E248" s="36"/>
      <c r="F248" s="36"/>
      <c r="G248" s="36"/>
      <c r="H248" s="36"/>
      <c r="I248" s="36"/>
    </row>
    <row r="249" spans="2:9" ht="12.75">
      <c r="B249" s="36"/>
      <c r="C249" s="36"/>
      <c r="D249" s="36"/>
      <c r="E249" s="36"/>
      <c r="F249" s="36"/>
      <c r="G249" s="36"/>
      <c r="H249" s="36"/>
      <c r="I249" s="36"/>
    </row>
    <row r="250" spans="2:9" ht="12.75">
      <c r="B250" s="36"/>
      <c r="C250" s="36"/>
      <c r="D250" s="36"/>
      <c r="E250" s="36"/>
      <c r="F250" s="36"/>
      <c r="G250" s="36"/>
      <c r="H250" s="36"/>
      <c r="I250" s="36"/>
    </row>
    <row r="251" spans="2:9" ht="12.75">
      <c r="B251" s="36"/>
      <c r="C251" s="36"/>
      <c r="D251" s="36"/>
      <c r="E251" s="36"/>
      <c r="F251" s="36"/>
      <c r="G251" s="36"/>
      <c r="H251" s="36"/>
      <c r="I251" s="36"/>
    </row>
    <row r="252" spans="2:9" ht="12.75">
      <c r="B252" s="36"/>
      <c r="C252" s="36"/>
      <c r="D252" s="36"/>
      <c r="E252" s="36"/>
      <c r="F252" s="36"/>
      <c r="G252" s="36"/>
      <c r="H252" s="36"/>
      <c r="I252" s="36"/>
    </row>
    <row r="253" spans="2:9" ht="12.75">
      <c r="B253" s="36"/>
      <c r="C253" s="36"/>
      <c r="D253" s="36"/>
      <c r="E253" s="36"/>
      <c r="F253" s="36"/>
      <c r="G253" s="36"/>
      <c r="H253" s="36"/>
      <c r="I253" s="36"/>
    </row>
    <row r="254" spans="2:9" ht="12.75">
      <c r="B254" s="36"/>
      <c r="C254" s="36"/>
      <c r="D254" s="36"/>
      <c r="E254" s="36"/>
      <c r="F254" s="36"/>
      <c r="G254" s="36"/>
      <c r="H254" s="36"/>
      <c r="I254" s="36"/>
    </row>
    <row r="255" spans="2:9" ht="12.75">
      <c r="B255" s="36"/>
      <c r="C255" s="36"/>
      <c r="D255" s="36"/>
      <c r="E255" s="36"/>
      <c r="F255" s="36"/>
      <c r="G255" s="36"/>
      <c r="H255" s="36"/>
      <c r="I255" s="36"/>
    </row>
    <row r="256" spans="2:9" ht="12.75">
      <c r="B256" s="36"/>
      <c r="C256" s="36"/>
      <c r="D256" s="36"/>
      <c r="E256" s="36"/>
      <c r="F256" s="36"/>
      <c r="G256" s="36"/>
      <c r="H256" s="36"/>
      <c r="I256" s="36"/>
    </row>
    <row r="257" spans="2:9" ht="12.75">
      <c r="B257" s="36"/>
      <c r="C257" s="36"/>
      <c r="D257" s="36"/>
      <c r="E257" s="36"/>
      <c r="F257" s="36"/>
      <c r="G257" s="36"/>
      <c r="H257" s="36"/>
      <c r="I257" s="36"/>
    </row>
    <row r="258" spans="2:9" ht="12.75">
      <c r="B258" s="36"/>
      <c r="C258" s="36"/>
      <c r="D258" s="36"/>
      <c r="E258" s="36"/>
      <c r="F258" s="36"/>
      <c r="G258" s="36"/>
      <c r="H258" s="36"/>
      <c r="I258" s="36"/>
    </row>
    <row r="259" spans="2:9" ht="12.75">
      <c r="B259" s="36"/>
      <c r="C259" s="36"/>
      <c r="D259" s="36"/>
      <c r="E259" s="36"/>
      <c r="F259" s="36"/>
      <c r="G259" s="36"/>
      <c r="H259" s="36"/>
      <c r="I259" s="36"/>
    </row>
    <row r="260" spans="2:9" ht="12.75">
      <c r="B260" s="36"/>
      <c r="C260" s="36"/>
      <c r="D260" s="36"/>
      <c r="E260" s="36"/>
      <c r="F260" s="36"/>
      <c r="G260" s="36"/>
      <c r="H260" s="36"/>
      <c r="I260" s="36"/>
    </row>
    <row r="261" spans="2:9" ht="12.75">
      <c r="B261" s="36"/>
      <c r="C261" s="36"/>
      <c r="D261" s="36"/>
      <c r="E261" s="36"/>
      <c r="F261" s="36"/>
      <c r="G261" s="36"/>
      <c r="H261" s="36"/>
      <c r="I261" s="36"/>
    </row>
    <row r="262" spans="2:9" ht="12.75">
      <c r="B262" s="36"/>
      <c r="C262" s="36"/>
      <c r="D262" s="36"/>
      <c r="E262" s="36"/>
      <c r="F262" s="36"/>
      <c r="G262" s="36"/>
      <c r="H262" s="36"/>
      <c r="I262" s="36"/>
    </row>
    <row r="263" spans="2:9" ht="12.75">
      <c r="B263" s="36"/>
      <c r="C263" s="36"/>
      <c r="D263" s="36"/>
      <c r="E263" s="36"/>
      <c r="F263" s="36"/>
      <c r="G263" s="36"/>
      <c r="H263" s="36"/>
      <c r="I263" s="36"/>
    </row>
    <row r="264" spans="2:9" ht="12.75">
      <c r="B264" s="36"/>
      <c r="C264" s="36"/>
      <c r="D264" s="36"/>
      <c r="E264" s="36"/>
      <c r="F264" s="36"/>
      <c r="G264" s="36"/>
      <c r="H264" s="36"/>
      <c r="I264" s="36"/>
    </row>
    <row r="265" spans="2:9" ht="12.75">
      <c r="B265" s="36"/>
      <c r="C265" s="36"/>
      <c r="D265" s="36"/>
      <c r="E265" s="36"/>
      <c r="F265" s="36"/>
      <c r="G265" s="36"/>
      <c r="H265" s="36"/>
      <c r="I265" s="36"/>
    </row>
    <row r="266" spans="2:9" ht="12.75">
      <c r="B266" s="36"/>
      <c r="C266" s="36"/>
      <c r="D266" s="36"/>
      <c r="E266" s="36"/>
      <c r="F266" s="36"/>
      <c r="G266" s="36"/>
      <c r="H266" s="36"/>
      <c r="I266" s="36"/>
    </row>
    <row r="267" spans="2:9" ht="12.75">
      <c r="B267" s="36"/>
      <c r="C267" s="36"/>
      <c r="D267" s="36"/>
      <c r="E267" s="36"/>
      <c r="F267" s="36"/>
      <c r="G267" s="36"/>
      <c r="H267" s="36"/>
      <c r="I267" s="36"/>
    </row>
    <row r="268" spans="2:9" ht="12.75">
      <c r="B268" s="36"/>
      <c r="C268" s="36"/>
      <c r="D268" s="36"/>
      <c r="E268" s="36"/>
      <c r="F268" s="36"/>
      <c r="G268" s="36"/>
      <c r="H268" s="36"/>
      <c r="I268" s="36"/>
    </row>
    <row r="269" spans="2:9" ht="12.75">
      <c r="B269" s="36"/>
      <c r="C269" s="36"/>
      <c r="D269" s="36"/>
      <c r="E269" s="36"/>
      <c r="F269" s="36"/>
      <c r="G269" s="36"/>
      <c r="H269" s="36"/>
      <c r="I269" s="36"/>
    </row>
    <row r="270" spans="2:9" ht="12.75">
      <c r="B270" s="36"/>
      <c r="C270" s="36"/>
      <c r="D270" s="36"/>
      <c r="E270" s="36"/>
      <c r="F270" s="36"/>
      <c r="G270" s="36"/>
      <c r="H270" s="36"/>
      <c r="I270" s="36"/>
    </row>
    <row r="271" spans="2:9" ht="12.75">
      <c r="B271" s="36"/>
      <c r="C271" s="36"/>
      <c r="D271" s="36"/>
      <c r="E271" s="36"/>
      <c r="F271" s="36"/>
      <c r="G271" s="36"/>
      <c r="H271" s="36"/>
      <c r="I271" s="36"/>
    </row>
    <row r="272" spans="2:9" ht="12.75">
      <c r="B272" s="36"/>
      <c r="C272" s="36"/>
      <c r="D272" s="36"/>
      <c r="E272" s="36"/>
      <c r="F272" s="36"/>
      <c r="G272" s="36"/>
      <c r="H272" s="36"/>
      <c r="I272" s="36"/>
    </row>
    <row r="273" spans="2:9" ht="12.75">
      <c r="B273" s="36"/>
      <c r="C273" s="36"/>
      <c r="D273" s="36"/>
      <c r="E273" s="36"/>
      <c r="F273" s="36"/>
      <c r="G273" s="36"/>
      <c r="H273" s="36"/>
      <c r="I273" s="36"/>
    </row>
    <row r="274" spans="2:9" ht="12.75">
      <c r="B274" s="36"/>
      <c r="C274" s="36"/>
      <c r="D274" s="36"/>
      <c r="E274" s="36"/>
      <c r="F274" s="36"/>
      <c r="G274" s="36"/>
      <c r="H274" s="36"/>
      <c r="I274" s="36"/>
    </row>
    <row r="275" spans="2:9" ht="12.75">
      <c r="B275" s="36"/>
      <c r="C275" s="36"/>
      <c r="D275" s="36"/>
      <c r="E275" s="36"/>
      <c r="F275" s="36"/>
      <c r="G275" s="36"/>
      <c r="H275" s="36"/>
      <c r="I275" s="36"/>
    </row>
    <row r="276" spans="2:9" ht="12.75">
      <c r="B276" s="36"/>
      <c r="C276" s="36"/>
      <c r="D276" s="36"/>
      <c r="E276" s="36"/>
      <c r="F276" s="36"/>
      <c r="G276" s="36"/>
      <c r="H276" s="36"/>
      <c r="I276" s="36"/>
    </row>
    <row r="277" spans="2:9" ht="12.75">
      <c r="B277" s="36"/>
      <c r="C277" s="36"/>
      <c r="D277" s="36"/>
      <c r="E277" s="36"/>
      <c r="F277" s="36"/>
      <c r="G277" s="36"/>
      <c r="H277" s="36"/>
      <c r="I277" s="36"/>
    </row>
    <row r="278" spans="2:9" ht="12.75">
      <c r="B278" s="36"/>
      <c r="C278" s="36"/>
      <c r="D278" s="36"/>
      <c r="E278" s="36"/>
      <c r="F278" s="36"/>
      <c r="G278" s="36"/>
      <c r="H278" s="36"/>
      <c r="I278" s="36"/>
    </row>
    <row r="279" spans="2:9" ht="12.75">
      <c r="B279" s="36"/>
      <c r="C279" s="36"/>
      <c r="D279" s="36"/>
      <c r="E279" s="36"/>
      <c r="F279" s="36"/>
      <c r="G279" s="36"/>
      <c r="H279" s="36"/>
      <c r="I279" s="36"/>
    </row>
    <row r="280" spans="2:9" ht="12.75">
      <c r="B280" s="36"/>
      <c r="C280" s="36"/>
      <c r="D280" s="36"/>
      <c r="E280" s="36"/>
      <c r="F280" s="36"/>
      <c r="G280" s="36"/>
      <c r="H280" s="36"/>
      <c r="I280" s="36"/>
    </row>
    <row r="281" spans="2:9" ht="12.75">
      <c r="B281" s="36"/>
      <c r="C281" s="36"/>
      <c r="D281" s="36"/>
      <c r="E281" s="36"/>
      <c r="F281" s="36"/>
      <c r="G281" s="36"/>
      <c r="H281" s="36"/>
      <c r="I281" s="36"/>
    </row>
    <row r="282" spans="2:9" ht="12.75">
      <c r="B282" s="36"/>
      <c r="C282" s="36"/>
      <c r="D282" s="36"/>
      <c r="E282" s="36"/>
      <c r="F282" s="36"/>
      <c r="G282" s="36"/>
      <c r="H282" s="36"/>
      <c r="I282" s="36"/>
    </row>
    <row r="283" spans="2:9" ht="12.75">
      <c r="B283" s="36"/>
      <c r="C283" s="36"/>
      <c r="D283" s="36"/>
      <c r="E283" s="36"/>
      <c r="F283" s="36"/>
      <c r="G283" s="36"/>
      <c r="H283" s="36"/>
      <c r="I283" s="36"/>
    </row>
    <row r="284" spans="2:9" ht="12.75">
      <c r="B284" s="36"/>
      <c r="C284" s="36"/>
      <c r="D284" s="36"/>
      <c r="E284" s="36"/>
      <c r="F284" s="36"/>
      <c r="G284" s="36"/>
      <c r="H284" s="36"/>
      <c r="I284" s="36"/>
    </row>
    <row r="285" spans="2:9" ht="12.75">
      <c r="B285" s="36"/>
      <c r="C285" s="36"/>
      <c r="D285" s="36"/>
      <c r="E285" s="36"/>
      <c r="F285" s="36"/>
      <c r="G285" s="36"/>
      <c r="H285" s="36"/>
      <c r="I285" s="36"/>
    </row>
    <row r="286" spans="2:9" ht="12.75">
      <c r="B286" s="36"/>
      <c r="C286" s="36"/>
      <c r="D286" s="36"/>
      <c r="E286" s="36"/>
      <c r="F286" s="36"/>
      <c r="G286" s="36"/>
      <c r="H286" s="36"/>
      <c r="I286" s="36"/>
    </row>
    <row r="287" spans="2:9" ht="12.75">
      <c r="B287" s="36"/>
      <c r="C287" s="36"/>
      <c r="D287" s="36"/>
      <c r="E287" s="36"/>
      <c r="F287" s="36"/>
      <c r="G287" s="36"/>
      <c r="H287" s="36"/>
      <c r="I287" s="36"/>
    </row>
    <row r="288" spans="2:9" ht="12.75">
      <c r="B288" s="36"/>
      <c r="C288" s="36"/>
      <c r="D288" s="36"/>
      <c r="E288" s="36"/>
      <c r="F288" s="36"/>
      <c r="G288" s="36"/>
      <c r="H288" s="36"/>
      <c r="I288" s="36"/>
    </row>
    <row r="289" spans="2:9" ht="12.75">
      <c r="B289" s="36"/>
      <c r="C289" s="36"/>
      <c r="D289" s="36"/>
      <c r="E289" s="36"/>
      <c r="F289" s="36"/>
      <c r="G289" s="36"/>
      <c r="H289" s="36"/>
      <c r="I289" s="36"/>
    </row>
    <row r="290" spans="2:9" ht="12.75">
      <c r="B290" s="36"/>
      <c r="C290" s="36"/>
      <c r="D290" s="36"/>
      <c r="E290" s="36"/>
      <c r="F290" s="36"/>
      <c r="G290" s="36"/>
      <c r="H290" s="36"/>
      <c r="I290" s="36"/>
    </row>
    <row r="291" spans="2:9" ht="12.75">
      <c r="B291" s="36"/>
      <c r="C291" s="36"/>
      <c r="D291" s="36"/>
      <c r="E291" s="36"/>
      <c r="F291" s="36"/>
      <c r="G291" s="36"/>
      <c r="H291" s="36"/>
      <c r="I291" s="36"/>
    </row>
    <row r="292" spans="2:9" ht="12.75">
      <c r="B292" s="36"/>
      <c r="C292" s="36"/>
      <c r="D292" s="36"/>
      <c r="E292" s="36"/>
      <c r="F292" s="36"/>
      <c r="G292" s="36"/>
      <c r="H292" s="36"/>
      <c r="I292" s="36"/>
    </row>
    <row r="293" spans="2:9" ht="12.75">
      <c r="B293" s="36"/>
      <c r="C293" s="36"/>
      <c r="D293" s="36"/>
      <c r="E293" s="36"/>
      <c r="F293" s="36"/>
      <c r="G293" s="36"/>
      <c r="H293" s="36"/>
      <c r="I293" s="36"/>
    </row>
    <row r="294" spans="2:9" ht="12.75">
      <c r="B294" s="36"/>
      <c r="C294" s="36"/>
      <c r="D294" s="36"/>
      <c r="E294" s="36"/>
      <c r="F294" s="36"/>
      <c r="G294" s="36"/>
      <c r="H294" s="36"/>
      <c r="I294" s="36"/>
    </row>
    <row r="295" spans="2:9" ht="12.75">
      <c r="B295" s="36"/>
      <c r="C295" s="36"/>
      <c r="D295" s="36"/>
      <c r="E295" s="36"/>
      <c r="F295" s="36"/>
      <c r="G295" s="36"/>
      <c r="H295" s="36"/>
      <c r="I295" s="36"/>
    </row>
    <row r="296" spans="2:9" ht="12.75">
      <c r="B296" s="36"/>
      <c r="C296" s="36"/>
      <c r="D296" s="36"/>
      <c r="E296" s="36"/>
      <c r="F296" s="36"/>
      <c r="G296" s="36"/>
      <c r="H296" s="36"/>
      <c r="I296" s="36"/>
    </row>
    <row r="297" spans="2:9" ht="12.75">
      <c r="B297" s="36"/>
      <c r="C297" s="36"/>
      <c r="D297" s="36"/>
      <c r="E297" s="36"/>
      <c r="F297" s="36"/>
      <c r="G297" s="36"/>
      <c r="H297" s="36"/>
      <c r="I297" s="36"/>
    </row>
    <row r="298" spans="2:9" ht="12.75">
      <c r="B298" s="36"/>
      <c r="C298" s="36"/>
      <c r="D298" s="36"/>
      <c r="E298" s="36"/>
      <c r="F298" s="36"/>
      <c r="G298" s="36"/>
      <c r="H298" s="36"/>
      <c r="I298" s="36"/>
    </row>
    <row r="299" spans="2:9" ht="12.75">
      <c r="B299" s="36"/>
      <c r="C299" s="36"/>
      <c r="D299" s="36"/>
      <c r="E299" s="36"/>
      <c r="F299" s="36"/>
      <c r="G299" s="36"/>
      <c r="H299" s="36"/>
      <c r="I299" s="36"/>
    </row>
    <row r="300" spans="2:9" ht="12.75">
      <c r="B300" s="36"/>
      <c r="C300" s="36"/>
      <c r="D300" s="36"/>
      <c r="E300" s="36"/>
      <c r="F300" s="36"/>
      <c r="G300" s="36"/>
      <c r="H300" s="36"/>
      <c r="I300" s="36"/>
    </row>
    <row r="301" spans="2:9" ht="12.75">
      <c r="B301" s="36"/>
      <c r="C301" s="36"/>
      <c r="D301" s="36"/>
      <c r="E301" s="36"/>
      <c r="F301" s="36"/>
      <c r="G301" s="36"/>
      <c r="H301" s="36"/>
      <c r="I301" s="36"/>
    </row>
    <row r="302" spans="2:9" ht="12.75">
      <c r="B302" s="36"/>
      <c r="C302" s="36"/>
      <c r="D302" s="36"/>
      <c r="E302" s="36"/>
      <c r="F302" s="36"/>
      <c r="G302" s="36"/>
      <c r="H302" s="36"/>
      <c r="I302" s="36"/>
    </row>
    <row r="303" spans="2:9" ht="12.75">
      <c r="B303" s="36"/>
      <c r="C303" s="36"/>
      <c r="D303" s="36"/>
      <c r="E303" s="36"/>
      <c r="F303" s="36"/>
      <c r="G303" s="36"/>
      <c r="H303" s="36"/>
      <c r="I303" s="36"/>
    </row>
    <row r="304" spans="2:9" ht="12.75">
      <c r="B304" s="36"/>
      <c r="C304" s="36"/>
      <c r="D304" s="36"/>
      <c r="E304" s="36"/>
      <c r="F304" s="36"/>
      <c r="G304" s="36"/>
      <c r="H304" s="36"/>
      <c r="I304" s="36"/>
    </row>
    <row r="305" spans="2:9" ht="12.75">
      <c r="B305" s="36"/>
      <c r="C305" s="36"/>
      <c r="D305" s="36"/>
      <c r="E305" s="36"/>
      <c r="F305" s="36"/>
      <c r="G305" s="36"/>
      <c r="H305" s="36"/>
      <c r="I305" s="36"/>
    </row>
    <row r="306" spans="2:9" ht="12.75">
      <c r="B306" s="36"/>
      <c r="C306" s="36"/>
      <c r="D306" s="36"/>
      <c r="E306" s="36"/>
      <c r="F306" s="36"/>
      <c r="G306" s="36"/>
      <c r="H306" s="36"/>
      <c r="I306" s="36"/>
    </row>
    <row r="307" spans="2:9" ht="12.75">
      <c r="B307" s="36"/>
      <c r="C307" s="36"/>
      <c r="D307" s="36"/>
      <c r="E307" s="36"/>
      <c r="F307" s="36"/>
      <c r="G307" s="36"/>
      <c r="H307" s="36"/>
      <c r="I307" s="36"/>
    </row>
    <row r="308" spans="2:9" ht="12.75">
      <c r="B308" s="36"/>
      <c r="C308" s="36"/>
      <c r="D308" s="36"/>
      <c r="E308" s="36"/>
      <c r="F308" s="36"/>
      <c r="G308" s="36"/>
      <c r="H308" s="36"/>
      <c r="I308" s="36"/>
    </row>
    <row r="309" spans="2:9" ht="12.75">
      <c r="B309" s="36"/>
      <c r="C309" s="36"/>
      <c r="D309" s="36"/>
      <c r="E309" s="36"/>
      <c r="F309" s="36"/>
      <c r="G309" s="36"/>
      <c r="H309" s="36"/>
      <c r="I309" s="36"/>
    </row>
    <row r="310" spans="2:9" ht="12.75">
      <c r="B310" s="36"/>
      <c r="C310" s="36"/>
      <c r="D310" s="36"/>
      <c r="E310" s="36"/>
      <c r="F310" s="36"/>
      <c r="G310" s="36"/>
      <c r="H310" s="36"/>
      <c r="I310" s="36"/>
    </row>
    <row r="311" spans="2:9" ht="12.75">
      <c r="B311" s="36"/>
      <c r="C311" s="36"/>
      <c r="D311" s="36"/>
      <c r="E311" s="36"/>
      <c r="F311" s="36"/>
      <c r="G311" s="36"/>
      <c r="H311" s="36"/>
      <c r="I311" s="36"/>
    </row>
    <row r="312" spans="2:9" ht="12.75">
      <c r="B312" s="36"/>
      <c r="C312" s="36"/>
      <c r="D312" s="36"/>
      <c r="E312" s="36"/>
      <c r="F312" s="36"/>
      <c r="G312" s="36"/>
      <c r="H312" s="36"/>
      <c r="I312" s="36"/>
    </row>
    <row r="313" spans="2:9" ht="12.75">
      <c r="B313" s="36"/>
      <c r="C313" s="36"/>
      <c r="D313" s="36"/>
      <c r="E313" s="36"/>
      <c r="F313" s="36"/>
      <c r="G313" s="36"/>
      <c r="H313" s="36"/>
      <c r="I313" s="36"/>
    </row>
    <row r="314" spans="2:9" ht="12.75">
      <c r="B314" s="36"/>
      <c r="C314" s="36"/>
      <c r="D314" s="36"/>
      <c r="E314" s="36"/>
      <c r="F314" s="36"/>
      <c r="G314" s="36"/>
      <c r="H314" s="36"/>
      <c r="I314" s="36"/>
    </row>
    <row r="315" spans="2:9" ht="12.75">
      <c r="B315" s="36"/>
      <c r="C315" s="36"/>
      <c r="D315" s="36"/>
      <c r="E315" s="36"/>
      <c r="F315" s="36"/>
      <c r="G315" s="36"/>
      <c r="H315" s="36"/>
      <c r="I315" s="36"/>
    </row>
    <row r="316" spans="2:9" ht="12.75">
      <c r="B316" s="36"/>
      <c r="C316" s="36"/>
      <c r="D316" s="36"/>
      <c r="E316" s="36"/>
      <c r="F316" s="36"/>
      <c r="G316" s="36"/>
      <c r="H316" s="36"/>
      <c r="I316" s="36"/>
    </row>
    <row r="317" spans="2:9" ht="12.75">
      <c r="B317" s="36"/>
      <c r="C317" s="36"/>
      <c r="D317" s="36"/>
      <c r="E317" s="36"/>
      <c r="F317" s="36"/>
      <c r="G317" s="36"/>
      <c r="H317" s="36"/>
      <c r="I317" s="36"/>
    </row>
    <row r="318" spans="2:9" ht="12.75">
      <c r="B318" s="36"/>
      <c r="C318" s="36"/>
      <c r="D318" s="36"/>
      <c r="E318" s="36"/>
      <c r="F318" s="36"/>
      <c r="G318" s="36"/>
      <c r="H318" s="36"/>
      <c r="I318" s="36"/>
    </row>
    <row r="319" spans="2:9" ht="12.75">
      <c r="B319" s="36"/>
      <c r="C319" s="36"/>
      <c r="D319" s="36"/>
      <c r="E319" s="36"/>
      <c r="F319" s="36"/>
      <c r="G319" s="36"/>
      <c r="H319" s="36"/>
      <c r="I319" s="36"/>
    </row>
    <row r="320" spans="2:9" ht="12.75">
      <c r="B320" s="36"/>
      <c r="C320" s="36"/>
      <c r="D320" s="36"/>
      <c r="E320" s="36"/>
      <c r="F320" s="36"/>
      <c r="G320" s="36"/>
      <c r="H320" s="36"/>
      <c r="I320" s="36"/>
    </row>
    <row r="321" spans="2:9" ht="12.75">
      <c r="B321" s="36"/>
      <c r="C321" s="36"/>
      <c r="D321" s="36"/>
      <c r="E321" s="36"/>
      <c r="F321" s="36"/>
      <c r="G321" s="36"/>
      <c r="H321" s="36"/>
      <c r="I321" s="36"/>
    </row>
    <row r="322" spans="2:9" ht="12.75">
      <c r="B322" s="36"/>
      <c r="C322" s="36"/>
      <c r="D322" s="36"/>
      <c r="E322" s="36"/>
      <c r="F322" s="36"/>
      <c r="G322" s="36"/>
      <c r="H322" s="36"/>
      <c r="I322" s="36"/>
    </row>
    <row r="323" spans="2:9" ht="12.75">
      <c r="B323" s="36"/>
      <c r="C323" s="36"/>
      <c r="D323" s="36"/>
      <c r="E323" s="36"/>
      <c r="F323" s="36"/>
      <c r="G323" s="36"/>
      <c r="H323" s="36"/>
      <c r="I323" s="36"/>
    </row>
    <row r="324" spans="2:9" ht="12.75">
      <c r="B324" s="36"/>
      <c r="C324" s="36"/>
      <c r="D324" s="36"/>
      <c r="E324" s="36"/>
      <c r="F324" s="36"/>
      <c r="G324" s="36"/>
      <c r="H324" s="36"/>
      <c r="I324" s="36"/>
    </row>
    <row r="325" spans="2:9" ht="12.75">
      <c r="B325" s="36"/>
      <c r="C325" s="36"/>
      <c r="D325" s="36"/>
      <c r="E325" s="36"/>
      <c r="F325" s="36"/>
      <c r="G325" s="36"/>
      <c r="H325" s="36"/>
      <c r="I325" s="36"/>
    </row>
    <row r="326" spans="2:9" ht="12.75">
      <c r="B326" s="36"/>
      <c r="C326" s="36"/>
      <c r="D326" s="36"/>
      <c r="E326" s="36"/>
      <c r="F326" s="36"/>
      <c r="G326" s="36"/>
      <c r="H326" s="36"/>
      <c r="I326" s="36"/>
    </row>
    <row r="327" spans="2:9" ht="12.75">
      <c r="B327" s="36"/>
      <c r="C327" s="36"/>
      <c r="D327" s="36"/>
      <c r="E327" s="36"/>
      <c r="F327" s="36"/>
      <c r="G327" s="36"/>
      <c r="H327" s="36"/>
      <c r="I327" s="36"/>
    </row>
    <row r="328" spans="2:9" ht="12.75">
      <c r="B328" s="36"/>
      <c r="C328" s="36"/>
      <c r="D328" s="36"/>
      <c r="E328" s="36"/>
      <c r="F328" s="36"/>
      <c r="G328" s="36"/>
      <c r="H328" s="36"/>
      <c r="I328" s="36"/>
    </row>
    <row r="329" spans="2:9" ht="12.75">
      <c r="B329" s="36"/>
      <c r="C329" s="36"/>
      <c r="D329" s="36"/>
      <c r="E329" s="36"/>
      <c r="F329" s="36"/>
      <c r="G329" s="36"/>
      <c r="H329" s="36"/>
      <c r="I329" s="36"/>
    </row>
    <row r="330" spans="2:9" ht="12.75">
      <c r="B330" s="36"/>
      <c r="C330" s="36"/>
      <c r="D330" s="36"/>
      <c r="E330" s="36"/>
      <c r="F330" s="36"/>
      <c r="G330" s="36"/>
      <c r="H330" s="36"/>
      <c r="I330" s="36"/>
    </row>
    <row r="331" spans="2:9" ht="12.75">
      <c r="B331" s="36"/>
      <c r="C331" s="36"/>
      <c r="D331" s="36"/>
      <c r="E331" s="36"/>
      <c r="F331" s="36"/>
      <c r="G331" s="36"/>
      <c r="H331" s="36"/>
      <c r="I331" s="36"/>
    </row>
    <row r="332" spans="2:9" ht="12.75">
      <c r="B332" s="36"/>
      <c r="C332" s="36"/>
      <c r="D332" s="36"/>
      <c r="E332" s="36"/>
      <c r="F332" s="36"/>
      <c r="G332" s="36"/>
      <c r="H332" s="36"/>
      <c r="I332" s="36"/>
    </row>
    <row r="333" spans="2:9" ht="12.75">
      <c r="B333" s="36"/>
      <c r="C333" s="36"/>
      <c r="D333" s="36"/>
      <c r="E333" s="36"/>
      <c r="F333" s="36"/>
      <c r="G333" s="36"/>
      <c r="H333" s="36"/>
      <c r="I333" s="36"/>
    </row>
    <row r="334" spans="2:9" ht="12.75">
      <c r="B334" s="36"/>
      <c r="C334" s="36"/>
      <c r="D334" s="36"/>
      <c r="E334" s="36"/>
      <c r="F334" s="36"/>
      <c r="G334" s="36"/>
      <c r="H334" s="36"/>
      <c r="I334" s="36"/>
    </row>
    <row r="335" spans="2:9" ht="12.75">
      <c r="B335" s="36"/>
      <c r="C335" s="36"/>
      <c r="D335" s="36"/>
      <c r="E335" s="36"/>
      <c r="F335" s="36"/>
      <c r="G335" s="36"/>
      <c r="H335" s="36"/>
      <c r="I335" s="36"/>
    </row>
    <row r="336" spans="2:9" ht="12.75">
      <c r="B336" s="36"/>
      <c r="C336" s="36"/>
      <c r="D336" s="36"/>
      <c r="E336" s="36"/>
      <c r="F336" s="36"/>
      <c r="G336" s="36"/>
      <c r="H336" s="36"/>
      <c r="I336" s="36"/>
    </row>
    <row r="337" spans="2:9" ht="12.75">
      <c r="B337" s="36"/>
      <c r="C337" s="36"/>
      <c r="D337" s="36"/>
      <c r="E337" s="36"/>
      <c r="F337" s="36"/>
      <c r="G337" s="36"/>
      <c r="H337" s="36"/>
      <c r="I337" s="36"/>
    </row>
    <row r="338" spans="2:9" ht="12.75">
      <c r="B338" s="36"/>
      <c r="C338" s="36"/>
      <c r="D338" s="36"/>
      <c r="E338" s="36"/>
      <c r="F338" s="36"/>
      <c r="G338" s="36"/>
      <c r="H338" s="36"/>
      <c r="I338" s="36"/>
    </row>
    <row r="339" spans="2:9" ht="12.75">
      <c r="B339" s="36"/>
      <c r="C339" s="36"/>
      <c r="D339" s="36"/>
      <c r="E339" s="36"/>
      <c r="F339" s="36"/>
      <c r="G339" s="36"/>
      <c r="H339" s="36"/>
      <c r="I339" s="36"/>
    </row>
    <row r="340" spans="2:9" ht="12.75">
      <c r="B340" s="36"/>
      <c r="C340" s="36"/>
      <c r="D340" s="36"/>
      <c r="E340" s="36"/>
      <c r="F340" s="36"/>
      <c r="G340" s="36"/>
      <c r="H340" s="36"/>
      <c r="I340" s="36"/>
    </row>
    <row r="341" spans="2:9" ht="12.75">
      <c r="B341" s="36"/>
      <c r="C341" s="36"/>
      <c r="D341" s="36"/>
      <c r="E341" s="36"/>
      <c r="F341" s="36"/>
      <c r="G341" s="36"/>
      <c r="H341" s="36"/>
      <c r="I341" s="36"/>
    </row>
    <row r="342" spans="2:9" ht="12.75">
      <c r="B342" s="36"/>
      <c r="C342" s="36"/>
      <c r="D342" s="36"/>
      <c r="E342" s="36"/>
      <c r="F342" s="36"/>
      <c r="G342" s="36"/>
      <c r="H342" s="36"/>
      <c r="I342" s="36"/>
    </row>
    <row r="343" spans="2:9" ht="12.75">
      <c r="B343" s="36"/>
      <c r="C343" s="36"/>
      <c r="D343" s="36"/>
      <c r="E343" s="36"/>
      <c r="F343" s="36"/>
      <c r="G343" s="36"/>
      <c r="H343" s="36"/>
      <c r="I343" s="36"/>
    </row>
    <row r="344" spans="2:9" ht="12.75">
      <c r="B344" s="36"/>
      <c r="C344" s="36"/>
      <c r="D344" s="36"/>
      <c r="E344" s="36"/>
      <c r="F344" s="36"/>
      <c r="G344" s="36"/>
      <c r="H344" s="36"/>
      <c r="I344" s="36"/>
    </row>
    <row r="345" spans="2:9" ht="12.75">
      <c r="B345" s="36"/>
      <c r="C345" s="36"/>
      <c r="D345" s="36"/>
      <c r="E345" s="36"/>
      <c r="F345" s="36"/>
      <c r="G345" s="36"/>
      <c r="H345" s="36"/>
      <c r="I345" s="36"/>
    </row>
    <row r="346" spans="2:9" ht="12.75">
      <c r="B346" s="36"/>
      <c r="C346" s="36"/>
      <c r="D346" s="36"/>
      <c r="E346" s="36"/>
      <c r="F346" s="36"/>
      <c r="G346" s="36"/>
      <c r="H346" s="36"/>
      <c r="I346" s="36"/>
    </row>
    <row r="347" spans="2:9" ht="12.75">
      <c r="B347" s="36"/>
      <c r="C347" s="36"/>
      <c r="D347" s="36"/>
      <c r="E347" s="36"/>
      <c r="F347" s="36"/>
      <c r="G347" s="36"/>
      <c r="H347" s="36"/>
      <c r="I347" s="36"/>
    </row>
    <row r="348" spans="2:9" ht="12.75">
      <c r="B348" s="36"/>
      <c r="C348" s="36"/>
      <c r="D348" s="36"/>
      <c r="E348" s="36"/>
      <c r="F348" s="36"/>
      <c r="G348" s="36"/>
      <c r="H348" s="36"/>
      <c r="I348" s="36"/>
    </row>
    <row r="349" spans="2:9" ht="12.75">
      <c r="B349" s="36"/>
      <c r="C349" s="36"/>
      <c r="D349" s="36"/>
      <c r="E349" s="36"/>
      <c r="F349" s="36"/>
      <c r="G349" s="36"/>
      <c r="H349" s="36"/>
      <c r="I349" s="36"/>
    </row>
    <row r="350" spans="2:9" ht="12.75">
      <c r="B350" s="36"/>
      <c r="C350" s="36"/>
      <c r="D350" s="36"/>
      <c r="E350" s="36"/>
      <c r="F350" s="36"/>
      <c r="G350" s="36"/>
      <c r="H350" s="36"/>
      <c r="I350" s="36"/>
    </row>
    <row r="351" spans="2:9" ht="12.75">
      <c r="B351" s="36"/>
      <c r="C351" s="36"/>
      <c r="D351" s="36"/>
      <c r="E351" s="36"/>
      <c r="F351" s="36"/>
      <c r="G351" s="36"/>
      <c r="H351" s="36"/>
      <c r="I351" s="36"/>
    </row>
    <row r="352" spans="2:9" ht="12.75">
      <c r="B352" s="36"/>
      <c r="C352" s="36"/>
      <c r="D352" s="36"/>
      <c r="E352" s="36"/>
      <c r="F352" s="36"/>
      <c r="G352" s="36"/>
      <c r="H352" s="36"/>
      <c r="I352" s="36"/>
    </row>
    <row r="353" spans="2:9" ht="12.75">
      <c r="B353" s="36"/>
      <c r="C353" s="36"/>
      <c r="D353" s="36"/>
      <c r="E353" s="36"/>
      <c r="F353" s="36"/>
      <c r="G353" s="36"/>
      <c r="H353" s="36"/>
      <c r="I353" s="36"/>
    </row>
    <row r="354" spans="2:9" ht="12.75">
      <c r="B354" s="36"/>
      <c r="C354" s="36"/>
      <c r="D354" s="36"/>
      <c r="E354" s="36"/>
      <c r="F354" s="36"/>
      <c r="G354" s="36"/>
      <c r="H354" s="36"/>
      <c r="I354" s="36"/>
    </row>
    <row r="355" spans="2:9" ht="12.75">
      <c r="B355" s="36"/>
      <c r="C355" s="36"/>
      <c r="D355" s="36"/>
      <c r="E355" s="36"/>
      <c r="F355" s="36"/>
      <c r="G355" s="36"/>
      <c r="H355" s="36"/>
      <c r="I355" s="36"/>
    </row>
    <row r="356" spans="2:9" ht="12.75">
      <c r="B356" s="36"/>
      <c r="C356" s="36"/>
      <c r="D356" s="36"/>
      <c r="E356" s="36"/>
      <c r="F356" s="36"/>
      <c r="G356" s="36"/>
      <c r="H356" s="36"/>
      <c r="I356" s="36"/>
    </row>
    <row r="357" spans="2:9" ht="12.75">
      <c r="B357" s="36"/>
      <c r="C357" s="36"/>
      <c r="D357" s="36"/>
      <c r="E357" s="36"/>
      <c r="F357" s="36"/>
      <c r="G357" s="36"/>
      <c r="H357" s="36"/>
      <c r="I357" s="36"/>
    </row>
    <row r="358" spans="2:9" ht="12.75">
      <c r="B358" s="36"/>
      <c r="C358" s="36"/>
      <c r="D358" s="36"/>
      <c r="E358" s="36"/>
      <c r="F358" s="36"/>
      <c r="G358" s="36"/>
      <c r="H358" s="36"/>
      <c r="I358" s="36"/>
    </row>
    <row r="359" spans="2:9" ht="12.75">
      <c r="B359" s="36"/>
      <c r="C359" s="36"/>
      <c r="D359" s="36"/>
      <c r="E359" s="36"/>
      <c r="F359" s="36"/>
      <c r="G359" s="36"/>
      <c r="H359" s="36"/>
      <c r="I359" s="36"/>
    </row>
    <row r="360" spans="2:9" ht="12.75">
      <c r="B360" s="36"/>
      <c r="C360" s="36"/>
      <c r="D360" s="36"/>
      <c r="E360" s="36"/>
      <c r="F360" s="36"/>
      <c r="G360" s="36"/>
      <c r="H360" s="36"/>
      <c r="I360" s="36"/>
    </row>
    <row r="361" spans="2:9" ht="12.75">
      <c r="B361" s="36"/>
      <c r="C361" s="36"/>
      <c r="D361" s="36"/>
      <c r="E361" s="36"/>
      <c r="F361" s="36"/>
      <c r="G361" s="36"/>
      <c r="H361" s="36"/>
      <c r="I361" s="36"/>
    </row>
    <row r="362" spans="2:9" ht="12.75">
      <c r="B362" s="36"/>
      <c r="C362" s="36"/>
      <c r="D362" s="36"/>
      <c r="E362" s="36"/>
      <c r="F362" s="36"/>
      <c r="G362" s="36"/>
      <c r="H362" s="36"/>
      <c r="I362" s="36"/>
    </row>
    <row r="363" spans="2:9" ht="12.75">
      <c r="B363" s="36"/>
      <c r="C363" s="36"/>
      <c r="D363" s="36"/>
      <c r="E363" s="36"/>
      <c r="F363" s="36"/>
      <c r="G363" s="36"/>
      <c r="H363" s="36"/>
      <c r="I363" s="36"/>
    </row>
    <row r="364" spans="2:9" ht="12.75">
      <c r="B364" s="36"/>
      <c r="C364" s="36"/>
      <c r="D364" s="36"/>
      <c r="E364" s="36"/>
      <c r="F364" s="36"/>
      <c r="G364" s="36"/>
      <c r="H364" s="36"/>
      <c r="I364" s="36"/>
    </row>
    <row r="365" spans="2:9" ht="12.75">
      <c r="B365" s="36"/>
      <c r="C365" s="36"/>
      <c r="D365" s="36"/>
      <c r="E365" s="36"/>
      <c r="F365" s="36"/>
      <c r="G365" s="36"/>
      <c r="H365" s="36"/>
      <c r="I365" s="36"/>
    </row>
    <row r="366" spans="2:9" ht="12.75">
      <c r="B366" s="36"/>
      <c r="C366" s="36"/>
      <c r="D366" s="36"/>
      <c r="E366" s="36"/>
      <c r="F366" s="36"/>
      <c r="G366" s="36"/>
      <c r="H366" s="36"/>
      <c r="I366" s="36"/>
    </row>
    <row r="367" spans="2:9" ht="12.75">
      <c r="B367" s="36"/>
      <c r="C367" s="36"/>
      <c r="D367" s="36"/>
      <c r="E367" s="36"/>
      <c r="F367" s="36"/>
      <c r="G367" s="36"/>
      <c r="H367" s="36"/>
      <c r="I367" s="36"/>
    </row>
    <row r="368" spans="2:9" ht="12.75">
      <c r="B368" s="36"/>
      <c r="C368" s="36"/>
      <c r="D368" s="36"/>
      <c r="E368" s="36"/>
      <c r="F368" s="36"/>
      <c r="G368" s="36"/>
      <c r="H368" s="36"/>
      <c r="I368" s="36"/>
    </row>
    <row r="369" spans="2:9" ht="12.75">
      <c r="B369" s="36"/>
      <c r="C369" s="36"/>
      <c r="D369" s="36"/>
      <c r="E369" s="36"/>
      <c r="F369" s="36"/>
      <c r="G369" s="36"/>
      <c r="H369" s="36"/>
      <c r="I369" s="36"/>
    </row>
    <row r="370" spans="2:9" ht="12.75">
      <c r="B370" s="36"/>
      <c r="C370" s="36"/>
      <c r="D370" s="36"/>
      <c r="E370" s="36"/>
      <c r="F370" s="36"/>
      <c r="G370" s="36"/>
      <c r="H370" s="36"/>
      <c r="I370" s="36"/>
    </row>
    <row r="371" spans="2:9" ht="12.75">
      <c r="B371" s="36"/>
      <c r="C371" s="36"/>
      <c r="D371" s="36"/>
      <c r="E371" s="36"/>
      <c r="F371" s="36"/>
      <c r="G371" s="36"/>
      <c r="H371" s="36"/>
      <c r="I371" s="36"/>
    </row>
    <row r="372" spans="2:9" ht="12.75">
      <c r="B372" s="36"/>
      <c r="C372" s="36"/>
      <c r="D372" s="36"/>
      <c r="E372" s="36"/>
      <c r="F372" s="36"/>
      <c r="G372" s="36"/>
      <c r="H372" s="36"/>
      <c r="I372" s="36"/>
    </row>
    <row r="373" spans="2:9" ht="12.75">
      <c r="B373" s="36"/>
      <c r="C373" s="36"/>
      <c r="D373" s="36"/>
      <c r="E373" s="36"/>
      <c r="F373" s="36"/>
      <c r="G373" s="36"/>
      <c r="H373" s="36"/>
      <c r="I373" s="36"/>
    </row>
    <row r="374" spans="2:9" ht="12.75">
      <c r="B374" s="36"/>
      <c r="C374" s="36"/>
      <c r="D374" s="36"/>
      <c r="E374" s="36"/>
      <c r="F374" s="36"/>
      <c r="G374" s="36"/>
      <c r="H374" s="36"/>
      <c r="I374" s="36"/>
    </row>
    <row r="375" spans="2:9" ht="12.75">
      <c r="B375" s="36"/>
      <c r="C375" s="36"/>
      <c r="D375" s="36"/>
      <c r="E375" s="36"/>
      <c r="F375" s="36"/>
      <c r="G375" s="36"/>
      <c r="H375" s="36"/>
      <c r="I375" s="36"/>
    </row>
    <row r="376" spans="2:9" ht="12.75">
      <c r="B376" s="36"/>
      <c r="C376" s="36"/>
      <c r="D376" s="36"/>
      <c r="E376" s="36"/>
      <c r="F376" s="36"/>
      <c r="G376" s="36"/>
      <c r="H376" s="36"/>
      <c r="I376" s="36"/>
    </row>
    <row r="377" spans="2:9" ht="12.75">
      <c r="B377" s="36"/>
      <c r="C377" s="36"/>
      <c r="D377" s="36"/>
      <c r="E377" s="36"/>
      <c r="F377" s="36"/>
      <c r="G377" s="36"/>
      <c r="H377" s="36"/>
      <c r="I377" s="36"/>
    </row>
    <row r="378" spans="2:9" ht="12.75">
      <c r="B378" s="36"/>
      <c r="C378" s="36"/>
      <c r="D378" s="36"/>
      <c r="E378" s="36"/>
      <c r="F378" s="36"/>
      <c r="G378" s="36"/>
      <c r="H378" s="36"/>
      <c r="I378" s="36"/>
    </row>
    <row r="379" spans="2:9" ht="12.75">
      <c r="B379" s="36"/>
      <c r="C379" s="36"/>
      <c r="D379" s="36"/>
      <c r="E379" s="36"/>
      <c r="F379" s="36"/>
      <c r="G379" s="36"/>
      <c r="H379" s="36"/>
      <c r="I379" s="36"/>
    </row>
    <row r="380" spans="2:9" ht="12.75">
      <c r="B380" s="36"/>
      <c r="C380" s="36"/>
      <c r="D380" s="36"/>
      <c r="E380" s="36"/>
      <c r="F380" s="36"/>
      <c r="G380" s="36"/>
      <c r="H380" s="36"/>
      <c r="I380" s="36"/>
    </row>
    <row r="381" spans="2:9" ht="12.75">
      <c r="B381" s="36"/>
      <c r="C381" s="36"/>
      <c r="D381" s="36"/>
      <c r="E381" s="36"/>
      <c r="F381" s="36"/>
      <c r="G381" s="36"/>
      <c r="H381" s="36"/>
      <c r="I381" s="36"/>
    </row>
    <row r="382" spans="2:9" ht="12.75">
      <c r="B382" s="36"/>
      <c r="C382" s="36"/>
      <c r="D382" s="36"/>
      <c r="E382" s="36"/>
      <c r="F382" s="36"/>
      <c r="G382" s="36"/>
      <c r="H382" s="36"/>
      <c r="I382" s="36"/>
    </row>
    <row r="383" spans="2:9" ht="12.75">
      <c r="B383" s="36"/>
      <c r="C383" s="36"/>
      <c r="D383" s="36"/>
      <c r="E383" s="36"/>
      <c r="F383" s="36"/>
      <c r="G383" s="36"/>
      <c r="H383" s="36"/>
      <c r="I383" s="36"/>
    </row>
    <row r="384" spans="2:9" ht="12.75">
      <c r="B384" s="36"/>
      <c r="C384" s="36"/>
      <c r="D384" s="36"/>
      <c r="E384" s="36"/>
      <c r="F384" s="36"/>
      <c r="G384" s="36"/>
      <c r="H384" s="36"/>
      <c r="I384" s="36"/>
    </row>
    <row r="385" spans="2:9" ht="12.75">
      <c r="B385" s="36"/>
      <c r="C385" s="36"/>
      <c r="D385" s="36"/>
      <c r="E385" s="36"/>
      <c r="F385" s="36"/>
      <c r="G385" s="36"/>
      <c r="H385" s="36"/>
      <c r="I385" s="36"/>
    </row>
    <row r="386" spans="2:9" ht="12.75">
      <c r="B386" s="36"/>
      <c r="C386" s="36"/>
      <c r="D386" s="36"/>
      <c r="E386" s="36"/>
      <c r="F386" s="36"/>
      <c r="G386" s="36"/>
      <c r="H386" s="36"/>
      <c r="I386" s="36"/>
    </row>
    <row r="387" spans="2:9" ht="12.75">
      <c r="B387" s="36"/>
      <c r="C387" s="36"/>
      <c r="D387" s="36"/>
      <c r="E387" s="36"/>
      <c r="F387" s="36"/>
      <c r="G387" s="36"/>
      <c r="H387" s="36"/>
      <c r="I387" s="36"/>
    </row>
    <row r="388" spans="2:9" ht="12.75">
      <c r="B388" s="36"/>
      <c r="C388" s="36"/>
      <c r="D388" s="36"/>
      <c r="E388" s="36"/>
      <c r="F388" s="36"/>
      <c r="G388" s="36"/>
      <c r="H388" s="36"/>
      <c r="I388" s="36"/>
    </row>
    <row r="389" spans="2:9" ht="12.75">
      <c r="B389" s="36"/>
      <c r="C389" s="36"/>
      <c r="D389" s="36"/>
      <c r="E389" s="36"/>
      <c r="F389" s="36"/>
      <c r="G389" s="36"/>
      <c r="H389" s="36"/>
      <c r="I389" s="36"/>
    </row>
    <row r="390" spans="2:9" ht="12.75">
      <c r="B390" s="36"/>
      <c r="C390" s="36"/>
      <c r="D390" s="36"/>
      <c r="E390" s="36"/>
      <c r="F390" s="36"/>
      <c r="G390" s="36"/>
      <c r="H390" s="36"/>
      <c r="I390" s="36"/>
    </row>
    <row r="391" spans="2:9" ht="12.75">
      <c r="B391" s="36"/>
      <c r="C391" s="36"/>
      <c r="D391" s="36"/>
      <c r="E391" s="36"/>
      <c r="F391" s="36"/>
      <c r="G391" s="36"/>
      <c r="H391" s="36"/>
      <c r="I391" s="36"/>
    </row>
    <row r="392" spans="2:9" ht="12.75">
      <c r="B392" s="36"/>
      <c r="C392" s="36"/>
      <c r="D392" s="36"/>
      <c r="E392" s="36"/>
      <c r="F392" s="36"/>
      <c r="G392" s="36"/>
      <c r="H392" s="36"/>
      <c r="I392" s="36"/>
    </row>
    <row r="393" spans="2:9" ht="12.75">
      <c r="B393" s="36"/>
      <c r="C393" s="36"/>
      <c r="D393" s="36"/>
      <c r="E393" s="36"/>
      <c r="F393" s="36"/>
      <c r="G393" s="36"/>
      <c r="H393" s="36"/>
      <c r="I393" s="36"/>
    </row>
    <row r="394" spans="2:9" ht="12.75">
      <c r="B394" s="36"/>
      <c r="C394" s="36"/>
      <c r="D394" s="36"/>
      <c r="E394" s="36"/>
      <c r="F394" s="36"/>
      <c r="G394" s="36"/>
      <c r="H394" s="36"/>
      <c r="I394" s="36"/>
    </row>
    <row r="395" spans="2:9" ht="12.75">
      <c r="B395" s="36"/>
      <c r="C395" s="36"/>
      <c r="D395" s="36"/>
      <c r="E395" s="36"/>
      <c r="F395" s="36"/>
      <c r="G395" s="36"/>
      <c r="H395" s="36"/>
      <c r="I395" s="36"/>
    </row>
    <row r="396" spans="2:9" ht="12.75">
      <c r="B396" s="36"/>
      <c r="C396" s="36"/>
      <c r="D396" s="36"/>
      <c r="E396" s="36"/>
      <c r="F396" s="36"/>
      <c r="G396" s="36"/>
      <c r="H396" s="36"/>
      <c r="I396" s="36"/>
    </row>
    <row r="397" spans="2:9" ht="12.75">
      <c r="B397" s="36"/>
      <c r="C397" s="36"/>
      <c r="D397" s="36"/>
      <c r="E397" s="36"/>
      <c r="F397" s="36"/>
      <c r="G397" s="36"/>
      <c r="H397" s="36"/>
      <c r="I397" s="36"/>
    </row>
    <row r="398" spans="2:9" ht="12.75">
      <c r="B398" s="36"/>
      <c r="C398" s="36"/>
      <c r="D398" s="36"/>
      <c r="E398" s="36"/>
      <c r="F398" s="36"/>
      <c r="G398" s="36"/>
      <c r="H398" s="36"/>
      <c r="I398" s="36"/>
    </row>
    <row r="399" spans="2:9" ht="12.75">
      <c r="B399" s="36"/>
      <c r="C399" s="36"/>
      <c r="D399" s="36"/>
      <c r="E399" s="36"/>
      <c r="F399" s="36"/>
      <c r="G399" s="36"/>
      <c r="H399" s="36"/>
      <c r="I399" s="36"/>
    </row>
  </sheetData>
  <mergeCells count="10">
    <mergeCell ref="A9:A18"/>
    <mergeCell ref="B9:I9"/>
    <mergeCell ref="B10:B18"/>
    <mergeCell ref="C10:C18"/>
    <mergeCell ref="D10:D18"/>
    <mergeCell ref="E10:E18"/>
    <mergeCell ref="F10:F18"/>
    <mergeCell ref="G10:G18"/>
    <mergeCell ref="H10:H18"/>
    <mergeCell ref="I10:I18"/>
  </mergeCells>
  <printOptions gridLines="1"/>
  <pageMargins left="0.75" right="0.75" top="0.6" bottom="0.6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Adm26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Golofast</dc:creator>
  <cp:keywords/>
  <dc:description/>
  <cp:lastModifiedBy>Kiykova</cp:lastModifiedBy>
  <cp:lastPrinted>2006-12-11T08:59:34Z</cp:lastPrinted>
  <dcterms:created xsi:type="dcterms:W3CDTF">2005-05-14T02:44:27Z</dcterms:created>
  <dcterms:modified xsi:type="dcterms:W3CDTF">2006-12-14T06:54:00Z</dcterms:modified>
  <cp:category/>
  <cp:version/>
  <cp:contentType/>
  <cp:contentStatus/>
</cp:coreProperties>
</file>