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13" sheetId="1" r:id="rId1"/>
    <sheet name="Лист3" sheetId="2" r:id="rId2"/>
  </sheets>
  <definedNames>
    <definedName name="_xlnm.Print_Area" localSheetId="1">'Лист3'!$A$1:$L$27</definedName>
    <definedName name="_xlnm.Print_Area" localSheetId="0">'приложение №13'!$A$1:$L$30</definedName>
  </definedNames>
  <calcPr fullCalcOnLoad="1"/>
</workbook>
</file>

<file path=xl/sharedStrings.xml><?xml version="1.0" encoding="utf-8"?>
<sst xmlns="http://schemas.openxmlformats.org/spreadsheetml/2006/main" count="69" uniqueCount="38">
  <si>
    <t>МП "КБУ"</t>
  </si>
  <si>
    <t>МП "ЖКХ"</t>
  </si>
  <si>
    <t>МП "ГЖКУ"</t>
  </si>
  <si>
    <t>МП "ГЭС"</t>
  </si>
  <si>
    <t>Озеленение</t>
  </si>
  <si>
    <t>Уличное освещение</t>
  </si>
  <si>
    <t>Организация и содержание мест захоронения</t>
  </si>
  <si>
    <t>Мероприятия по содержанию спец.участка</t>
  </si>
  <si>
    <t>Текущее содержание и ремонт дорог и тротуаров</t>
  </si>
  <si>
    <t>Мероприятия по проведению праздников (в том числе новогодних)</t>
  </si>
  <si>
    <t>Мероприятия по содержанию общественных туалетов</t>
  </si>
  <si>
    <t>Сбор и удаление твердых отходов</t>
  </si>
  <si>
    <t>(тыс. руб.)</t>
  </si>
  <si>
    <t>Наименование мероприятий</t>
  </si>
  <si>
    <t>от __________ № _________</t>
  </si>
  <si>
    <t>в том числе субсидии по муниципальным предприятиям ЗАТО Железногорск</t>
  </si>
  <si>
    <t>Раздел, подраздел 0502, целевая статья 600 00 00, вид расходов 412</t>
  </si>
  <si>
    <t>Раздел, подраздел 0502, целевая статья 600 00 00, вид расходов 807</t>
  </si>
  <si>
    <t>Раздел, подраздел 0502, целевая статья 600 00 00, вид расходов 808</t>
  </si>
  <si>
    <t>Раздел, подраздел 0502, целевая статья 600 00 00, вид расходов 806</t>
  </si>
  <si>
    <t>Раздел, подраздел 0502, целевая статья 600 00 00, вид расходов 809</t>
  </si>
  <si>
    <t>№ п/п</t>
  </si>
  <si>
    <t>к решению Совета депутатов</t>
  </si>
  <si>
    <t>Итого</t>
  </si>
  <si>
    <t>Оплата ООО "Арис" по заключенному муниципальному контракту на изготовление и установку веранд</t>
  </si>
  <si>
    <t>Устройство организованных мест для сбора твердых бытовых отходов</t>
  </si>
  <si>
    <t>Обустройство исторических общественно-культурных мест ЗАТО Железногорск</t>
  </si>
  <si>
    <t>Приложение № 5</t>
  </si>
  <si>
    <t>Расходы бюджета ЗАТО Железногорск в 2008 году на благоустройство территорий ЗАТО Железногорск</t>
  </si>
  <si>
    <t xml:space="preserve">Сумма расходов на 2008 год </t>
  </si>
  <si>
    <t>Сумма субсидий на 2008 год</t>
  </si>
  <si>
    <t>Приобретение МАФ</t>
  </si>
  <si>
    <t>Уборка мусора и аварийных деревьев на территории горродских лесов, в том числе у озера</t>
  </si>
  <si>
    <t>(тыс.руб)</t>
  </si>
  <si>
    <t>Приложение № 12</t>
  </si>
  <si>
    <r>
      <t xml:space="preserve">от </t>
    </r>
    <r>
      <rPr>
        <u val="single"/>
        <sz val="12"/>
        <rFont val="Times New Roman"/>
        <family val="1"/>
      </rPr>
      <t>06.12.2007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35-242Р</t>
    </r>
  </si>
  <si>
    <t>Ремонт, восстановление декоративных резных ограждений в старой части г.Железногорска</t>
  </si>
  <si>
    <t>от 20.05.2008  №287р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</si>
</sst>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  <numFmt numFmtId="187" formatCode="#,##0.000"/>
    <numFmt numFmtId="188" formatCode="#,##0.000000"/>
    <numFmt numFmtId="189" formatCode="0.000"/>
  </numFmts>
  <fonts count="49">
    <font>
      <sz val="10"/>
      <name val="Arial"/>
      <family val="0"/>
    </font>
    <font>
      <b/>
      <sz val="12"/>
      <name val="Arial Cyr"/>
      <family val="0"/>
    </font>
    <font>
      <sz val="9"/>
      <name val="Arial"/>
      <family val="0"/>
    </font>
    <font>
      <b/>
      <sz val="9"/>
      <name val="Arial Cyr"/>
      <family val="2"/>
    </font>
    <font>
      <sz val="9"/>
      <name val="Arial Cyr"/>
      <family val="0"/>
    </font>
    <font>
      <b/>
      <i/>
      <sz val="9"/>
      <name val="Arial Cyr"/>
      <family val="2"/>
    </font>
    <font>
      <b/>
      <sz val="9"/>
      <name val="Arial"/>
      <family val="0"/>
    </font>
    <font>
      <b/>
      <sz val="10"/>
      <name val="Arial"/>
      <family val="0"/>
    </font>
    <font>
      <sz val="10"/>
      <color indexed="10"/>
      <name val="Arial Cyr"/>
      <family val="0"/>
    </font>
    <font>
      <sz val="10"/>
      <name val="Arial Cyr"/>
      <family val="0"/>
    </font>
    <font>
      <b/>
      <i/>
      <sz val="10"/>
      <name val="Arial"/>
      <family val="0"/>
    </font>
    <font>
      <b/>
      <i/>
      <sz val="9"/>
      <name val="Arial"/>
      <family val="0"/>
    </font>
    <font>
      <i/>
      <sz val="9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181" fontId="4" fillId="0" borderId="10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Border="1" applyAlignment="1">
      <alignment horizontal="center" vertical="center" wrapText="1"/>
    </xf>
    <xf numFmtId="181" fontId="0" fillId="0" borderId="0" xfId="0" applyNumberFormat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181" fontId="4" fillId="33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justify" vertical="center" wrapText="1"/>
    </xf>
    <xf numFmtId="181" fontId="4" fillId="33" borderId="17" xfId="0" applyNumberFormat="1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/>
    </xf>
    <xf numFmtId="4" fontId="2" fillId="33" borderId="17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181" fontId="5" fillId="33" borderId="19" xfId="0" applyNumberFormat="1" applyFont="1" applyFill="1" applyBorder="1" applyAlignment="1">
      <alignment horizontal="center" vertical="center" wrapText="1"/>
    </xf>
    <xf numFmtId="187" fontId="4" fillId="0" borderId="10" xfId="0" applyNumberFormat="1" applyFont="1" applyFill="1" applyBorder="1" applyAlignment="1">
      <alignment horizontal="center" vertical="center" wrapText="1"/>
    </xf>
    <xf numFmtId="187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181" fontId="4" fillId="0" borderId="11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justify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181" fontId="12" fillId="0" borderId="1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87" fontId="4" fillId="0" borderId="2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187" fontId="5" fillId="0" borderId="2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187" fontId="12" fillId="0" borderId="26" xfId="0" applyNumberFormat="1" applyFont="1" applyFill="1" applyBorder="1" applyAlignment="1">
      <alignment horizontal="center" vertical="center" wrapText="1"/>
    </xf>
    <xf numFmtId="187" fontId="4" fillId="0" borderId="13" xfId="0" applyNumberFormat="1" applyFont="1" applyFill="1" applyBorder="1" applyAlignment="1">
      <alignment horizontal="center" vertical="center"/>
    </xf>
    <xf numFmtId="187" fontId="5" fillId="0" borderId="26" xfId="0" applyNumberFormat="1" applyFont="1" applyFill="1" applyBorder="1" applyAlignment="1">
      <alignment horizontal="center" vertical="center" wrapText="1"/>
    </xf>
    <xf numFmtId="187" fontId="5" fillId="0" borderId="14" xfId="0" applyNumberFormat="1" applyFont="1" applyFill="1" applyBorder="1" applyAlignment="1">
      <alignment horizontal="center" vertical="center" wrapText="1"/>
    </xf>
    <xf numFmtId="187" fontId="12" fillId="0" borderId="24" xfId="0" applyNumberFormat="1" applyFont="1" applyFill="1" applyBorder="1" applyAlignment="1">
      <alignment horizontal="center" vertical="center" wrapText="1"/>
    </xf>
    <xf numFmtId="187" fontId="4" fillId="0" borderId="14" xfId="0" applyNumberFormat="1" applyFont="1" applyFill="1" applyBorder="1" applyAlignment="1">
      <alignment horizontal="center" vertical="center"/>
    </xf>
    <xf numFmtId="187" fontId="4" fillId="0" borderId="27" xfId="0" applyNumberFormat="1" applyFont="1" applyFill="1" applyBorder="1" applyAlignment="1">
      <alignment horizontal="center" vertical="center" wrapText="1"/>
    </xf>
    <xf numFmtId="187" fontId="4" fillId="0" borderId="28" xfId="0" applyNumberFormat="1" applyFont="1" applyFill="1" applyBorder="1" applyAlignment="1">
      <alignment horizontal="center" vertical="center" wrapText="1"/>
    </xf>
    <xf numFmtId="187" fontId="4" fillId="33" borderId="13" xfId="0" applyNumberFormat="1" applyFont="1" applyFill="1" applyBorder="1" applyAlignment="1">
      <alignment horizontal="center" vertical="center"/>
    </xf>
    <xf numFmtId="187" fontId="4" fillId="0" borderId="29" xfId="0" applyNumberFormat="1" applyFont="1" applyFill="1" applyBorder="1" applyAlignment="1">
      <alignment horizontal="center" vertical="center" wrapText="1"/>
    </xf>
    <xf numFmtId="187" fontId="4" fillId="0" borderId="30" xfId="0" applyNumberFormat="1" applyFont="1" applyFill="1" applyBorder="1" applyAlignment="1">
      <alignment horizontal="center" vertical="center" wrapText="1"/>
    </xf>
    <xf numFmtId="187" fontId="4" fillId="33" borderId="15" xfId="0" applyNumberFormat="1" applyFont="1" applyFill="1" applyBorder="1" applyAlignment="1">
      <alignment horizontal="center" vertical="center"/>
    </xf>
    <xf numFmtId="187" fontId="4" fillId="0" borderId="27" xfId="0" applyNumberFormat="1" applyFont="1" applyFill="1" applyBorder="1" applyAlignment="1">
      <alignment horizontal="center" vertical="center"/>
    </xf>
    <xf numFmtId="187" fontId="4" fillId="0" borderId="24" xfId="0" applyNumberFormat="1" applyFont="1" applyFill="1" applyBorder="1" applyAlignment="1">
      <alignment horizontal="center" vertical="center"/>
    </xf>
    <xf numFmtId="187" fontId="4" fillId="33" borderId="27" xfId="0" applyNumberFormat="1" applyFont="1" applyFill="1" applyBorder="1" applyAlignment="1">
      <alignment horizontal="center" vertical="center"/>
    </xf>
    <xf numFmtId="187" fontId="4" fillId="33" borderId="29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187" fontId="0" fillId="0" borderId="17" xfId="0" applyNumberFormat="1" applyBorder="1" applyAlignment="1">
      <alignment horizontal="center"/>
    </xf>
    <xf numFmtId="187" fontId="2" fillId="0" borderId="17" xfId="0" applyNumberFormat="1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25" xfId="0" applyBorder="1" applyAlignment="1">
      <alignment vertical="center"/>
    </xf>
    <xf numFmtId="187" fontId="2" fillId="0" borderId="11" xfId="0" applyNumberFormat="1" applyFont="1" applyBorder="1" applyAlignment="1">
      <alignment horizontal="center" vertical="center"/>
    </xf>
    <xf numFmtId="187" fontId="11" fillId="0" borderId="11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0" fillId="0" borderId="12" xfId="0" applyBorder="1" applyAlignment="1">
      <alignment vertical="center"/>
    </xf>
    <xf numFmtId="189" fontId="2" fillId="0" borderId="12" xfId="0" applyNumberFormat="1" applyFont="1" applyBorder="1" applyAlignment="1">
      <alignment horizontal="center" vertical="center"/>
    </xf>
    <xf numFmtId="187" fontId="0" fillId="0" borderId="0" xfId="0" applyNumberFormat="1" applyAlignment="1">
      <alignment/>
    </xf>
    <xf numFmtId="0" fontId="4" fillId="0" borderId="32" xfId="0" applyFont="1" applyFill="1" applyBorder="1" applyAlignment="1">
      <alignment horizontal="center" vertical="center"/>
    </xf>
    <xf numFmtId="181" fontId="5" fillId="0" borderId="29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4" fontId="4" fillId="0" borderId="32" xfId="0" applyNumberFormat="1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187" fontId="5" fillId="0" borderId="37" xfId="0" applyNumberFormat="1" applyFont="1" applyFill="1" applyBorder="1" applyAlignment="1">
      <alignment horizontal="center" vertical="center" wrapText="1"/>
    </xf>
    <xf numFmtId="187" fontId="5" fillId="0" borderId="38" xfId="0" applyNumberFormat="1" applyFont="1" applyFill="1" applyBorder="1" applyAlignment="1">
      <alignment horizontal="center" vertical="center" wrapText="1"/>
    </xf>
    <xf numFmtId="187" fontId="5" fillId="0" borderId="39" xfId="0" applyNumberFormat="1" applyFont="1" applyFill="1" applyBorder="1" applyAlignment="1">
      <alignment horizontal="center" vertical="center" wrapText="1"/>
    </xf>
    <xf numFmtId="187" fontId="5" fillId="0" borderId="4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41" xfId="0" applyFont="1" applyFill="1" applyBorder="1" applyAlignment="1">
      <alignment horizontal="center" wrapText="1"/>
    </xf>
    <xf numFmtId="0" fontId="6" fillId="0" borderId="42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justify" vertical="center" wrapText="1"/>
    </xf>
    <xf numFmtId="0" fontId="4" fillId="0" borderId="23" xfId="0" applyFont="1" applyFill="1" applyBorder="1" applyAlignment="1">
      <alignment horizontal="justify" vertical="center" wrapText="1"/>
    </xf>
    <xf numFmtId="0" fontId="6" fillId="0" borderId="45" xfId="0" applyFont="1" applyFill="1" applyBorder="1" applyAlignment="1">
      <alignment horizontal="center" vertical="center" textRotation="90" wrapText="1"/>
    </xf>
    <xf numFmtId="0" fontId="6" fillId="0" borderId="46" xfId="0" applyFont="1" applyFill="1" applyBorder="1" applyAlignment="1">
      <alignment horizontal="center" vertical="center" textRotation="90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80" fontId="3" fillId="0" borderId="48" xfId="0" applyNumberFormat="1" applyFont="1" applyFill="1" applyBorder="1" applyAlignment="1">
      <alignment horizontal="center" vertical="center" wrapText="1"/>
    </xf>
    <xf numFmtId="180" fontId="3" fillId="0" borderId="34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5" fillId="0" borderId="27" xfId="0" applyFont="1" applyFill="1" applyBorder="1" applyAlignment="1">
      <alignment horizontal="justify" vertical="center" wrapText="1"/>
    </xf>
    <xf numFmtId="0" fontId="10" fillId="0" borderId="23" xfId="0" applyFont="1" applyFill="1" applyBorder="1" applyAlignment="1">
      <alignment horizontal="justify" vertical="center" wrapText="1"/>
    </xf>
    <xf numFmtId="0" fontId="4" fillId="0" borderId="29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33" borderId="3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justify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justify" vertical="center" wrapText="1"/>
    </xf>
    <xf numFmtId="0" fontId="4" fillId="33" borderId="23" xfId="0" applyFont="1" applyFill="1" applyBorder="1" applyAlignment="1">
      <alignment horizontal="justify" vertical="center" wrapText="1"/>
    </xf>
    <xf numFmtId="0" fontId="6" fillId="0" borderId="32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180" fontId="3" fillId="0" borderId="47" xfId="0" applyNumberFormat="1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justify" wrapText="1"/>
    </xf>
    <xf numFmtId="0" fontId="7" fillId="33" borderId="42" xfId="0" applyFont="1" applyFill="1" applyBorder="1" applyAlignment="1">
      <alignment wrapText="1"/>
    </xf>
    <xf numFmtId="0" fontId="7" fillId="33" borderId="43" xfId="0" applyFont="1" applyFill="1" applyBorder="1" applyAlignment="1">
      <alignment wrapText="1"/>
    </xf>
    <xf numFmtId="0" fontId="5" fillId="33" borderId="34" xfId="0" applyFont="1" applyFill="1" applyBorder="1" applyAlignment="1">
      <alignment horizontal="left" vertical="center" wrapText="1"/>
    </xf>
    <xf numFmtId="0" fontId="5" fillId="33" borderId="54" xfId="0" applyFont="1" applyFill="1" applyBorder="1" applyAlignment="1">
      <alignment horizontal="left" vertical="center" wrapText="1"/>
    </xf>
    <xf numFmtId="0" fontId="5" fillId="33" borderId="55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justify" vertical="center" wrapText="1"/>
    </xf>
    <xf numFmtId="0" fontId="10" fillId="33" borderId="23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3.28125" style="0" customWidth="1"/>
    <col min="5" max="5" width="6.7109375" style="0" customWidth="1"/>
    <col min="6" max="6" width="6.140625" style="0" hidden="1" customWidth="1"/>
    <col min="7" max="7" width="13.7109375" style="0" customWidth="1"/>
    <col min="8" max="8" width="9.8515625" style="0" customWidth="1"/>
    <col min="9" max="9" width="12.140625" style="0" customWidth="1"/>
    <col min="10" max="10" width="11.421875" style="0" customWidth="1"/>
    <col min="11" max="11" width="10.57421875" style="0" customWidth="1"/>
    <col min="12" max="14" width="10.140625" style="0" bestFit="1" customWidth="1"/>
  </cols>
  <sheetData>
    <row r="1" spans="2:10" ht="15.75" customHeight="1">
      <c r="B1" s="5"/>
      <c r="C1" s="6"/>
      <c r="D1" s="6"/>
      <c r="E1" s="6"/>
      <c r="F1" s="6"/>
      <c r="G1" s="6"/>
      <c r="H1" s="6"/>
      <c r="I1" s="6"/>
      <c r="J1" s="8" t="s">
        <v>34</v>
      </c>
    </row>
    <row r="2" spans="2:10" ht="13.5" customHeight="1">
      <c r="B2" s="5"/>
      <c r="C2" s="6"/>
      <c r="D2" s="6"/>
      <c r="E2" s="6"/>
      <c r="F2" s="6"/>
      <c r="G2" s="6"/>
      <c r="H2" s="6"/>
      <c r="I2" s="6"/>
      <c r="J2" s="8" t="s">
        <v>22</v>
      </c>
    </row>
    <row r="3" spans="2:10" ht="11.25" customHeight="1">
      <c r="B3" s="5"/>
      <c r="C3" s="6"/>
      <c r="D3" s="6"/>
      <c r="E3" s="6"/>
      <c r="F3" s="6"/>
      <c r="G3" s="6"/>
      <c r="H3" s="6"/>
      <c r="I3" s="6"/>
      <c r="J3" s="8" t="s">
        <v>37</v>
      </c>
    </row>
    <row r="4" spans="2:10" ht="15.75">
      <c r="B4" s="6"/>
      <c r="C4" s="6"/>
      <c r="D4" s="6"/>
      <c r="E4" s="6"/>
      <c r="F4" s="6"/>
      <c r="G4" s="6"/>
      <c r="H4" s="6"/>
      <c r="I4" s="6"/>
      <c r="J4" s="106" t="s">
        <v>34</v>
      </c>
    </row>
    <row r="5" spans="2:10" ht="15.75">
      <c r="B5" s="6"/>
      <c r="C5" s="6"/>
      <c r="D5" s="6"/>
      <c r="E5" s="6"/>
      <c r="F5" s="6"/>
      <c r="G5" s="6"/>
      <c r="H5" s="6"/>
      <c r="I5" s="6"/>
      <c r="J5" s="106" t="s">
        <v>22</v>
      </c>
    </row>
    <row r="6" spans="2:10" ht="15.75">
      <c r="B6" s="6"/>
      <c r="C6" s="6"/>
      <c r="D6" s="6"/>
      <c r="E6" s="6"/>
      <c r="F6" s="6"/>
      <c r="G6" s="6"/>
      <c r="H6" s="6"/>
      <c r="I6" s="6"/>
      <c r="J6" s="105" t="s">
        <v>35</v>
      </c>
    </row>
    <row r="7" spans="2:10" ht="12.75">
      <c r="B7" s="6"/>
      <c r="C7" s="6"/>
      <c r="D7" s="6"/>
      <c r="E7" s="6"/>
      <c r="F7" s="6"/>
      <c r="G7" s="6"/>
      <c r="H7" s="6"/>
      <c r="I7" s="6"/>
      <c r="J7" s="6"/>
    </row>
    <row r="8" spans="1:12" ht="44.25" customHeight="1">
      <c r="A8" s="110" t="s">
        <v>28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2:12" ht="16.5" thickBot="1">
      <c r="B9" s="1"/>
      <c r="C9" s="1"/>
      <c r="D9" s="1"/>
      <c r="E9" s="1"/>
      <c r="F9" s="1"/>
      <c r="G9" s="2"/>
      <c r="H9" s="2"/>
      <c r="I9" s="3"/>
      <c r="L9" s="61" t="s">
        <v>33</v>
      </c>
    </row>
    <row r="10" spans="1:12" ht="35.25" customHeight="1">
      <c r="A10" s="115" t="s">
        <v>21</v>
      </c>
      <c r="B10" s="117" t="s">
        <v>13</v>
      </c>
      <c r="C10" s="117"/>
      <c r="D10" s="117"/>
      <c r="E10" s="117"/>
      <c r="F10" s="117"/>
      <c r="G10" s="119" t="s">
        <v>29</v>
      </c>
      <c r="H10" s="121" t="s">
        <v>30</v>
      </c>
      <c r="I10" s="107" t="s">
        <v>15</v>
      </c>
      <c r="J10" s="108"/>
      <c r="K10" s="108"/>
      <c r="L10" s="109"/>
    </row>
    <row r="11" spans="1:12" ht="30.75" customHeight="1" thickBot="1">
      <c r="A11" s="116"/>
      <c r="B11" s="118"/>
      <c r="C11" s="118"/>
      <c r="D11" s="118"/>
      <c r="E11" s="118"/>
      <c r="F11" s="118"/>
      <c r="G11" s="120"/>
      <c r="H11" s="122"/>
      <c r="I11" s="96" t="s">
        <v>0</v>
      </c>
      <c r="J11" s="97" t="s">
        <v>1</v>
      </c>
      <c r="K11" s="98" t="s">
        <v>3</v>
      </c>
      <c r="L11" s="99" t="s">
        <v>2</v>
      </c>
    </row>
    <row r="12" spans="1:12" ht="0.75" customHeight="1" hidden="1">
      <c r="A12" s="91">
        <v>1</v>
      </c>
      <c r="B12" s="111" t="s">
        <v>19</v>
      </c>
      <c r="C12" s="112"/>
      <c r="D12" s="112"/>
      <c r="E12" s="112"/>
      <c r="F12" s="112"/>
      <c r="G12" s="92">
        <f>SUM(G13)</f>
        <v>24962.9</v>
      </c>
      <c r="H12" s="93">
        <f>SUM(H13)</f>
        <v>18500</v>
      </c>
      <c r="I12" s="94"/>
      <c r="J12" s="95"/>
      <c r="K12" s="80"/>
      <c r="L12" s="63"/>
    </row>
    <row r="13" spans="1:12" ht="29.25" customHeight="1">
      <c r="A13" s="54">
        <v>1</v>
      </c>
      <c r="B13" s="113" t="s">
        <v>5</v>
      </c>
      <c r="C13" s="114"/>
      <c r="D13" s="114"/>
      <c r="E13" s="114"/>
      <c r="F13" s="114"/>
      <c r="G13" s="60">
        <v>24962.9</v>
      </c>
      <c r="H13" s="64">
        <f>SUM(I13:L13)</f>
        <v>18500</v>
      </c>
      <c r="I13" s="65"/>
      <c r="J13" s="76"/>
      <c r="K13" s="82">
        <v>18500</v>
      </c>
      <c r="L13" s="83"/>
    </row>
    <row r="14" spans="1:12" ht="26.25" customHeight="1" hidden="1">
      <c r="A14" s="55">
        <v>3</v>
      </c>
      <c r="B14" s="123" t="s">
        <v>17</v>
      </c>
      <c r="C14" s="124"/>
      <c r="D14" s="124"/>
      <c r="E14" s="124"/>
      <c r="F14" s="124"/>
      <c r="G14" s="62">
        <f>SUM(G15)</f>
        <v>81275.2</v>
      </c>
      <c r="H14" s="66">
        <f>SUM(H15)</f>
        <v>3760</v>
      </c>
      <c r="I14" s="67">
        <f>SUM(I15)</f>
        <v>0</v>
      </c>
      <c r="J14" s="62">
        <f>SUM(J15)</f>
        <v>3760</v>
      </c>
      <c r="K14" s="82"/>
      <c r="L14" s="84"/>
    </row>
    <row r="15" spans="1:12" ht="29.25" customHeight="1">
      <c r="A15" s="56">
        <v>2</v>
      </c>
      <c r="B15" s="125" t="s">
        <v>8</v>
      </c>
      <c r="C15" s="125"/>
      <c r="D15" s="125"/>
      <c r="E15" s="125"/>
      <c r="F15" s="125"/>
      <c r="G15" s="60">
        <v>81275.2</v>
      </c>
      <c r="H15" s="64">
        <f aca="true" t="shared" si="0" ref="H15:H25">SUM(I15:L15)</f>
        <v>3760</v>
      </c>
      <c r="I15" s="65"/>
      <c r="J15" s="76">
        <f>1500+2260</f>
        <v>3760</v>
      </c>
      <c r="K15" s="85"/>
      <c r="L15" s="83"/>
    </row>
    <row r="16" spans="1:12" ht="29.25" customHeight="1" hidden="1">
      <c r="A16" s="56">
        <v>5</v>
      </c>
      <c r="B16" s="123" t="s">
        <v>18</v>
      </c>
      <c r="C16" s="124"/>
      <c r="D16" s="124"/>
      <c r="E16" s="124"/>
      <c r="F16" s="124"/>
      <c r="G16" s="62">
        <f>SUM(G17)</f>
        <v>24741</v>
      </c>
      <c r="H16" s="64">
        <f t="shared" si="0"/>
        <v>1447.6</v>
      </c>
      <c r="I16" s="67">
        <f>SUM(I17)</f>
        <v>0</v>
      </c>
      <c r="J16" s="62">
        <f>SUM(J17)</f>
        <v>1447.6</v>
      </c>
      <c r="K16" s="85"/>
      <c r="L16" s="84"/>
    </row>
    <row r="17" spans="1:12" ht="29.25" customHeight="1">
      <c r="A17" s="54">
        <v>3</v>
      </c>
      <c r="B17" s="113" t="s">
        <v>4</v>
      </c>
      <c r="C17" s="114"/>
      <c r="D17" s="114"/>
      <c r="E17" s="114"/>
      <c r="F17" s="114"/>
      <c r="G17" s="60">
        <f>25472.8-1213-18.8+500</f>
        <v>24741</v>
      </c>
      <c r="H17" s="64">
        <f t="shared" si="0"/>
        <v>1447.6</v>
      </c>
      <c r="I17" s="65"/>
      <c r="J17" s="76">
        <v>1447.6</v>
      </c>
      <c r="K17" s="85"/>
      <c r="L17" s="83"/>
    </row>
    <row r="18" spans="1:12" ht="14.25" customHeight="1" hidden="1">
      <c r="A18" s="54">
        <v>7</v>
      </c>
      <c r="B18" s="123" t="s">
        <v>20</v>
      </c>
      <c r="C18" s="124"/>
      <c r="D18" s="124"/>
      <c r="E18" s="124"/>
      <c r="F18" s="124"/>
      <c r="G18" s="62">
        <f>SUM(G19)</f>
        <v>7340.4</v>
      </c>
      <c r="H18" s="64">
        <f t="shared" si="0"/>
        <v>7340.4</v>
      </c>
      <c r="I18" s="67">
        <f>SUM(I19)</f>
        <v>5720.3</v>
      </c>
      <c r="J18" s="62">
        <f>SUM(J19)</f>
        <v>1620.1</v>
      </c>
      <c r="K18" s="85"/>
      <c r="L18" s="84"/>
    </row>
    <row r="19" spans="1:12" ht="29.25" customHeight="1">
      <c r="A19" s="54">
        <v>4</v>
      </c>
      <c r="B19" s="113" t="s">
        <v>6</v>
      </c>
      <c r="C19" s="114"/>
      <c r="D19" s="114"/>
      <c r="E19" s="114"/>
      <c r="F19" s="114"/>
      <c r="G19" s="60">
        <v>7340.4</v>
      </c>
      <c r="H19" s="64">
        <f t="shared" si="0"/>
        <v>7340.4</v>
      </c>
      <c r="I19" s="65">
        <v>5720.3</v>
      </c>
      <c r="J19" s="76">
        <v>1620.1</v>
      </c>
      <c r="K19" s="85"/>
      <c r="L19" s="83"/>
    </row>
    <row r="20" spans="1:12" s="9" customFormat="1" ht="29.25" customHeight="1" hidden="1">
      <c r="A20" s="57">
        <v>9</v>
      </c>
      <c r="B20" s="126" t="s">
        <v>16</v>
      </c>
      <c r="C20" s="127"/>
      <c r="D20" s="127"/>
      <c r="E20" s="127"/>
      <c r="F20" s="49"/>
      <c r="G20" s="62">
        <f>SUM(G21:G29)</f>
        <v>25893.5</v>
      </c>
      <c r="H20" s="64">
        <f t="shared" si="0"/>
        <v>9725.2</v>
      </c>
      <c r="I20" s="67">
        <f>SUM(I21:I26)</f>
        <v>8375.6</v>
      </c>
      <c r="J20" s="62">
        <f>SUM(J21:J26)</f>
        <v>1349.6</v>
      </c>
      <c r="K20" s="86"/>
      <c r="L20" s="87"/>
    </row>
    <row r="21" spans="1:14" ht="29.25" customHeight="1">
      <c r="A21" s="54">
        <v>5</v>
      </c>
      <c r="B21" s="113" t="s">
        <v>7</v>
      </c>
      <c r="C21" s="114"/>
      <c r="D21" s="114"/>
      <c r="E21" s="114"/>
      <c r="F21" s="114"/>
      <c r="G21" s="68">
        <v>9725.2</v>
      </c>
      <c r="H21" s="64">
        <f t="shared" si="0"/>
        <v>9725.2</v>
      </c>
      <c r="I21" s="65">
        <v>8375.6</v>
      </c>
      <c r="J21" s="76">
        <v>1349.6</v>
      </c>
      <c r="K21" s="85"/>
      <c r="L21" s="83"/>
      <c r="M21" s="90"/>
      <c r="N21" s="90"/>
    </row>
    <row r="22" spans="1:12" ht="29.25" customHeight="1">
      <c r="A22" s="54">
        <v>6</v>
      </c>
      <c r="B22" s="113" t="s">
        <v>9</v>
      </c>
      <c r="C22" s="114"/>
      <c r="D22" s="114"/>
      <c r="E22" s="114"/>
      <c r="F22" s="114"/>
      <c r="G22" s="68">
        <f>1975+3700</f>
        <v>5675</v>
      </c>
      <c r="H22" s="64">
        <f t="shared" si="0"/>
        <v>0</v>
      </c>
      <c r="I22" s="65"/>
      <c r="J22" s="76"/>
      <c r="K22" s="85"/>
      <c r="L22" s="88"/>
    </row>
    <row r="23" spans="1:12" ht="29.25" customHeight="1">
      <c r="A23" s="54">
        <v>7</v>
      </c>
      <c r="B23" s="113" t="s">
        <v>10</v>
      </c>
      <c r="C23" s="114"/>
      <c r="D23" s="114"/>
      <c r="E23" s="114"/>
      <c r="F23" s="114"/>
      <c r="G23" s="60">
        <f>369.7+18.8</f>
        <v>388.5</v>
      </c>
      <c r="H23" s="64">
        <f t="shared" si="0"/>
        <v>388.5</v>
      </c>
      <c r="I23" s="65"/>
      <c r="J23" s="76"/>
      <c r="K23" s="85"/>
      <c r="L23" s="89">
        <v>388.5</v>
      </c>
    </row>
    <row r="24" spans="1:12" ht="29.25" customHeight="1">
      <c r="A24" s="58">
        <v>8</v>
      </c>
      <c r="B24" s="133" t="s">
        <v>11</v>
      </c>
      <c r="C24" s="133"/>
      <c r="D24" s="133"/>
      <c r="E24" s="133"/>
      <c r="F24" s="133"/>
      <c r="G24" s="60">
        <v>7854.8</v>
      </c>
      <c r="H24" s="64">
        <f t="shared" si="0"/>
        <v>0</v>
      </c>
      <c r="I24" s="69"/>
      <c r="J24" s="77"/>
      <c r="K24" s="85"/>
      <c r="L24" s="88"/>
    </row>
    <row r="25" spans="1:12" ht="12.75">
      <c r="A25" s="54">
        <v>9</v>
      </c>
      <c r="B25" s="125" t="s">
        <v>31</v>
      </c>
      <c r="C25" s="125"/>
      <c r="D25" s="125"/>
      <c r="E25" s="125"/>
      <c r="F25" s="125"/>
      <c r="G25" s="70">
        <v>1800</v>
      </c>
      <c r="H25" s="64">
        <f t="shared" si="0"/>
        <v>0</v>
      </c>
      <c r="I25" s="65"/>
      <c r="J25" s="76"/>
      <c r="K25" s="85"/>
      <c r="L25" s="88"/>
    </row>
    <row r="26" spans="1:12" ht="39" customHeight="1" thickBot="1">
      <c r="A26" s="54">
        <v>10</v>
      </c>
      <c r="B26" s="125" t="s">
        <v>36</v>
      </c>
      <c r="C26" s="125"/>
      <c r="D26" s="125"/>
      <c r="E26" s="125"/>
      <c r="F26" s="125"/>
      <c r="G26" s="70">
        <v>450</v>
      </c>
      <c r="H26" s="71"/>
      <c r="I26" s="65"/>
      <c r="J26" s="76"/>
      <c r="K26" s="81"/>
      <c r="L26" s="63"/>
    </row>
    <row r="27" spans="1:12" ht="0.75" customHeight="1" hidden="1" thickBot="1">
      <c r="A27" s="54">
        <v>16</v>
      </c>
      <c r="B27" s="125" t="s">
        <v>25</v>
      </c>
      <c r="C27" s="125"/>
      <c r="D27" s="125"/>
      <c r="E27" s="125"/>
      <c r="F27" s="125"/>
      <c r="G27" s="70">
        <f>800-800</f>
        <v>0</v>
      </c>
      <c r="H27" s="71"/>
      <c r="I27" s="65"/>
      <c r="J27" s="76"/>
      <c r="K27" s="81"/>
      <c r="L27" s="63"/>
    </row>
    <row r="28" spans="1:12" ht="13.5" hidden="1" thickBot="1">
      <c r="A28" s="54">
        <v>17</v>
      </c>
      <c r="B28" s="125" t="s">
        <v>24</v>
      </c>
      <c r="C28" s="125"/>
      <c r="D28" s="125"/>
      <c r="E28" s="125"/>
      <c r="F28" s="125"/>
      <c r="G28" s="70"/>
      <c r="H28" s="71"/>
      <c r="I28" s="72"/>
      <c r="J28" s="78"/>
      <c r="K28" s="81"/>
      <c r="L28" s="63"/>
    </row>
    <row r="29" spans="1:12" ht="13.5" hidden="1" thickBot="1">
      <c r="A29" s="59">
        <v>18</v>
      </c>
      <c r="B29" s="128" t="s">
        <v>26</v>
      </c>
      <c r="C29" s="129"/>
      <c r="D29" s="129"/>
      <c r="E29" s="129"/>
      <c r="F29" s="53"/>
      <c r="G29" s="73"/>
      <c r="H29" s="74"/>
      <c r="I29" s="75"/>
      <c r="J29" s="79"/>
      <c r="K29" s="81"/>
      <c r="L29" s="63"/>
    </row>
    <row r="30" spans="1:12" ht="30.75" customHeight="1" thickBot="1">
      <c r="A30" s="100">
        <v>10</v>
      </c>
      <c r="B30" s="130" t="s">
        <v>23</v>
      </c>
      <c r="C30" s="131"/>
      <c r="D30" s="131"/>
      <c r="E30" s="131"/>
      <c r="F30" s="132"/>
      <c r="G30" s="101">
        <f>SUM(G12,G14,G16,G18,G20)</f>
        <v>164213</v>
      </c>
      <c r="H30" s="104">
        <f>H13+H15+H17+H19+H21+H22+H23+H24+H25</f>
        <v>41161.7</v>
      </c>
      <c r="I30" s="103">
        <f>I13+I15+I17+I19+I21+I22+I23+I24+I25</f>
        <v>14095.900000000001</v>
      </c>
      <c r="J30" s="101">
        <f>J13+J15+J17+J19+J21+J22+J23+J24+J25</f>
        <v>8177.300000000001</v>
      </c>
      <c r="K30" s="101">
        <f>K13+K15+K17+K19+K21+K22+K23+K24+K25</f>
        <v>18500</v>
      </c>
      <c r="L30" s="102">
        <f>L13+L15+L17+L19+L21+L22+L23+L24+L25</f>
        <v>388.5</v>
      </c>
    </row>
    <row r="31" ht="12.75">
      <c r="G31" s="12"/>
    </row>
    <row r="32" ht="12.75">
      <c r="G32" s="13"/>
    </row>
    <row r="34" spans="8:12" ht="12.75">
      <c r="H34" s="90"/>
      <c r="L34" s="90"/>
    </row>
    <row r="36" ht="12.75">
      <c r="H36" s="90"/>
    </row>
    <row r="37" ht="12.75">
      <c r="I37" s="90"/>
    </row>
  </sheetData>
  <sheetProtection/>
  <mergeCells count="25">
    <mergeCell ref="B30:F30"/>
    <mergeCell ref="B24:F24"/>
    <mergeCell ref="B25:F25"/>
    <mergeCell ref="B26:F26"/>
    <mergeCell ref="B27:F27"/>
    <mergeCell ref="B20:E20"/>
    <mergeCell ref="B21:F21"/>
    <mergeCell ref="B22:F22"/>
    <mergeCell ref="B23:F23"/>
    <mergeCell ref="B28:F28"/>
    <mergeCell ref="B29:E29"/>
    <mergeCell ref="B14:F14"/>
    <mergeCell ref="B15:F15"/>
    <mergeCell ref="B16:F16"/>
    <mergeCell ref="B17:F17"/>
    <mergeCell ref="B18:F18"/>
    <mergeCell ref="B19:F19"/>
    <mergeCell ref="I10:L10"/>
    <mergeCell ref="A8:L8"/>
    <mergeCell ref="B12:F12"/>
    <mergeCell ref="B13:F13"/>
    <mergeCell ref="A10:A11"/>
    <mergeCell ref="B10:F11"/>
    <mergeCell ref="G10:G11"/>
    <mergeCell ref="H10:H11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6">
      <selection activeCell="K8" sqref="K8"/>
    </sheetView>
  </sheetViews>
  <sheetFormatPr defaultColWidth="9.140625" defaultRowHeight="12.75"/>
  <cols>
    <col min="1" max="1" width="3.28125" style="0" customWidth="1"/>
    <col min="5" max="5" width="6.7109375" style="0" customWidth="1"/>
    <col min="6" max="6" width="6.140625" style="0" hidden="1" customWidth="1"/>
    <col min="7" max="7" width="13.7109375" style="0" customWidth="1"/>
    <col min="8" max="8" width="9.8515625" style="0" customWidth="1"/>
    <col min="9" max="9" width="10.28125" style="0" customWidth="1"/>
    <col min="10" max="10" width="9.57421875" style="0" customWidth="1"/>
    <col min="11" max="11" width="7.00390625" style="0" customWidth="1"/>
    <col min="12" max="12" width="9.7109375" style="0" customWidth="1"/>
    <col min="13" max="13" width="12.00390625" style="0" customWidth="1"/>
  </cols>
  <sheetData>
    <row r="1" spans="2:12" ht="15.75" customHeight="1">
      <c r="B1" s="5"/>
      <c r="C1" s="6"/>
      <c r="D1" s="6"/>
      <c r="E1" s="6"/>
      <c r="F1" s="6"/>
      <c r="G1" s="6"/>
      <c r="H1" s="6"/>
      <c r="I1" s="6"/>
      <c r="J1" s="8" t="s">
        <v>27</v>
      </c>
      <c r="K1" s="7"/>
      <c r="L1" s="7"/>
    </row>
    <row r="2" spans="2:12" ht="13.5" customHeight="1">
      <c r="B2" s="5"/>
      <c r="C2" s="6"/>
      <c r="D2" s="6"/>
      <c r="E2" s="6"/>
      <c r="F2" s="6"/>
      <c r="G2" s="6"/>
      <c r="H2" s="6"/>
      <c r="I2" s="6"/>
      <c r="J2" s="8" t="s">
        <v>22</v>
      </c>
      <c r="K2" s="7"/>
      <c r="L2" s="7"/>
    </row>
    <row r="3" spans="2:12" ht="11.25" customHeight="1">
      <c r="B3" s="5"/>
      <c r="C3" s="6"/>
      <c r="D3" s="6"/>
      <c r="E3" s="6"/>
      <c r="F3" s="6"/>
      <c r="G3" s="6"/>
      <c r="H3" s="6"/>
      <c r="I3" s="6"/>
      <c r="J3" s="8" t="s">
        <v>14</v>
      </c>
      <c r="K3" s="7"/>
      <c r="L3" s="7"/>
    </row>
    <row r="4" spans="2:12" ht="12.75"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ht="44.25" customHeight="1">
      <c r="B5" s="110" t="s">
        <v>28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2:12" ht="16.5" thickBot="1">
      <c r="B6" s="1"/>
      <c r="C6" s="1"/>
      <c r="D6" s="1"/>
      <c r="E6" s="1"/>
      <c r="F6" s="1"/>
      <c r="G6" s="2"/>
      <c r="H6" s="2"/>
      <c r="I6" s="3"/>
      <c r="L6" t="s">
        <v>12</v>
      </c>
    </row>
    <row r="7" spans="1:12" ht="35.25" customHeight="1">
      <c r="A7" s="115" t="s">
        <v>21</v>
      </c>
      <c r="B7" s="117" t="s">
        <v>13</v>
      </c>
      <c r="C7" s="117"/>
      <c r="D7" s="117"/>
      <c r="E7" s="117"/>
      <c r="F7" s="117"/>
      <c r="G7" s="145" t="s">
        <v>29</v>
      </c>
      <c r="H7" s="139" t="s">
        <v>30</v>
      </c>
      <c r="I7" s="147" t="s">
        <v>15</v>
      </c>
      <c r="J7" s="148"/>
      <c r="K7" s="148"/>
      <c r="L7" s="149"/>
    </row>
    <row r="8" spans="1:12" ht="31.5" customHeight="1">
      <c r="A8" s="143"/>
      <c r="B8" s="144"/>
      <c r="C8" s="144"/>
      <c r="D8" s="144"/>
      <c r="E8" s="144"/>
      <c r="F8" s="144"/>
      <c r="G8" s="146"/>
      <c r="H8" s="140"/>
      <c r="I8" s="14" t="s">
        <v>0</v>
      </c>
      <c r="J8" s="14" t="s">
        <v>1</v>
      </c>
      <c r="K8" s="14" t="s">
        <v>2</v>
      </c>
      <c r="L8" s="15" t="s">
        <v>3</v>
      </c>
    </row>
    <row r="9" spans="1:12" ht="29.25" customHeight="1">
      <c r="A9" s="16">
        <v>1</v>
      </c>
      <c r="B9" s="137" t="s">
        <v>19</v>
      </c>
      <c r="C9" s="138"/>
      <c r="D9" s="138"/>
      <c r="E9" s="138"/>
      <c r="F9" s="138"/>
      <c r="G9" s="11">
        <f>SUM(G10)</f>
        <v>25000</v>
      </c>
      <c r="H9" s="38">
        <f>SUM(H10)</f>
        <v>18500</v>
      </c>
      <c r="I9" s="39"/>
      <c r="J9" s="39"/>
      <c r="K9" s="40"/>
      <c r="L9" s="41">
        <f>SUM(L10)</f>
        <v>18500</v>
      </c>
    </row>
    <row r="10" spans="1:12" ht="29.25" customHeight="1">
      <c r="A10" s="16">
        <v>2</v>
      </c>
      <c r="B10" s="141" t="s">
        <v>5</v>
      </c>
      <c r="C10" s="142"/>
      <c r="D10" s="142"/>
      <c r="E10" s="142"/>
      <c r="F10" s="142"/>
      <c r="G10" s="10">
        <v>25000</v>
      </c>
      <c r="H10" s="51">
        <f>SUM(I10:L10)</f>
        <v>18500</v>
      </c>
      <c r="I10" s="39"/>
      <c r="J10" s="39"/>
      <c r="K10" s="40"/>
      <c r="L10" s="42">
        <v>18500</v>
      </c>
    </row>
    <row r="11" spans="1:13" ht="26.25" customHeight="1">
      <c r="A11" s="20">
        <v>3</v>
      </c>
      <c r="B11" s="137" t="s">
        <v>17</v>
      </c>
      <c r="C11" s="138"/>
      <c r="D11" s="138"/>
      <c r="E11" s="138"/>
      <c r="F11" s="138"/>
      <c r="G11" s="37">
        <f>SUM(G12)</f>
        <v>81275.2</v>
      </c>
      <c r="H11" s="38">
        <f>SUM(H12)</f>
        <v>71275.2</v>
      </c>
      <c r="I11" s="17">
        <f>SUM(I12)</f>
        <v>67515.2</v>
      </c>
      <c r="J11" s="17">
        <f>SUM(J12)</f>
        <v>3760</v>
      </c>
      <c r="K11" s="17"/>
      <c r="L11" s="44"/>
      <c r="M11" s="4"/>
    </row>
    <row r="12" spans="1:12" ht="29.25" customHeight="1">
      <c r="A12" s="21">
        <v>4</v>
      </c>
      <c r="B12" s="136" t="s">
        <v>8</v>
      </c>
      <c r="C12" s="136"/>
      <c r="D12" s="136"/>
      <c r="E12" s="136"/>
      <c r="F12" s="136"/>
      <c r="G12" s="36">
        <v>81275.2</v>
      </c>
      <c r="H12" s="36">
        <f>81275.2-10000</f>
        <v>71275.2</v>
      </c>
      <c r="I12" s="18">
        <v>67515.2</v>
      </c>
      <c r="J12" s="18">
        <f>1500+2260</f>
        <v>3760</v>
      </c>
      <c r="K12" s="19"/>
      <c r="L12" s="42"/>
    </row>
    <row r="13" spans="1:12" ht="29.25" customHeight="1">
      <c r="A13" s="21">
        <v>5</v>
      </c>
      <c r="B13" s="137" t="s">
        <v>18</v>
      </c>
      <c r="C13" s="138"/>
      <c r="D13" s="138"/>
      <c r="E13" s="138"/>
      <c r="F13" s="138"/>
      <c r="G13" s="11">
        <f>SUM(G14)</f>
        <v>24259.8</v>
      </c>
      <c r="H13" s="38">
        <f>SUM(H14)</f>
        <v>24259.8</v>
      </c>
      <c r="I13" s="17">
        <f>SUM(I14)</f>
        <v>23902</v>
      </c>
      <c r="J13" s="17">
        <f>SUM(J14)</f>
        <v>1570.8</v>
      </c>
      <c r="K13" s="19"/>
      <c r="L13" s="42"/>
    </row>
    <row r="14" spans="1:12" ht="29.25" customHeight="1">
      <c r="A14" s="16">
        <v>6</v>
      </c>
      <c r="B14" s="141" t="s">
        <v>4</v>
      </c>
      <c r="C14" s="142"/>
      <c r="D14" s="142"/>
      <c r="E14" s="142"/>
      <c r="F14" s="142"/>
      <c r="G14" s="10">
        <f>25472.8-1213</f>
        <v>24259.8</v>
      </c>
      <c r="H14" s="51">
        <f>25472.8-1213</f>
        <v>24259.8</v>
      </c>
      <c r="I14" s="18">
        <v>23902</v>
      </c>
      <c r="J14" s="18">
        <v>1570.8</v>
      </c>
      <c r="K14" s="19"/>
      <c r="L14" s="42"/>
    </row>
    <row r="15" spans="1:12" ht="29.25" customHeight="1">
      <c r="A15" s="16">
        <v>7</v>
      </c>
      <c r="B15" s="137" t="s">
        <v>20</v>
      </c>
      <c r="C15" s="138"/>
      <c r="D15" s="138"/>
      <c r="E15" s="138"/>
      <c r="F15" s="138"/>
      <c r="G15" s="11">
        <f>SUM(G16)</f>
        <v>7325.4</v>
      </c>
      <c r="H15" s="38">
        <f>SUM(H16)</f>
        <v>7340.4</v>
      </c>
      <c r="I15" s="17">
        <f>SUM(I16)</f>
        <v>5720.3</v>
      </c>
      <c r="J15" s="17">
        <f>SUM(J16)</f>
        <v>1620.1</v>
      </c>
      <c r="K15" s="19"/>
      <c r="L15" s="42"/>
    </row>
    <row r="16" spans="1:12" ht="29.25" customHeight="1">
      <c r="A16" s="16">
        <v>8</v>
      </c>
      <c r="B16" s="141" t="s">
        <v>6</v>
      </c>
      <c r="C16" s="142"/>
      <c r="D16" s="142"/>
      <c r="E16" s="142"/>
      <c r="F16" s="142"/>
      <c r="G16" s="10">
        <v>7325.4</v>
      </c>
      <c r="H16" s="51">
        <f aca="true" t="shared" si="0" ref="H16:H21">SUM(I16:L16)</f>
        <v>7340.4</v>
      </c>
      <c r="I16" s="18">
        <v>5720.3</v>
      </c>
      <c r="J16" s="18">
        <v>1620.1</v>
      </c>
      <c r="K16" s="19"/>
      <c r="L16" s="42"/>
    </row>
    <row r="17" spans="1:12" s="9" customFormat="1" ht="29.25" customHeight="1">
      <c r="A17" s="22">
        <v>9</v>
      </c>
      <c r="B17" s="153" t="s">
        <v>16</v>
      </c>
      <c r="C17" s="154"/>
      <c r="D17" s="154"/>
      <c r="E17" s="154"/>
      <c r="F17" s="49"/>
      <c r="G17" s="11">
        <f>SUM(G18:G26)</f>
        <v>27165.100000000002</v>
      </c>
      <c r="H17" s="38">
        <f>SUM(H18:H23)</f>
        <v>19924.7</v>
      </c>
      <c r="I17" s="38">
        <f>SUM(I18:I23)</f>
        <v>15093.2</v>
      </c>
      <c r="J17" s="38">
        <f>SUM(J18:J23)</f>
        <v>4461.799999999999</v>
      </c>
      <c r="K17" s="38">
        <f>SUM(K18:K23)</f>
        <v>369.7</v>
      </c>
      <c r="L17" s="45"/>
    </row>
    <row r="18" spans="1:12" ht="29.25" customHeight="1">
      <c r="A18" s="16">
        <v>10</v>
      </c>
      <c r="B18" s="141" t="s">
        <v>7</v>
      </c>
      <c r="C18" s="142"/>
      <c r="D18" s="142"/>
      <c r="E18" s="142"/>
      <c r="F18" s="142"/>
      <c r="G18" s="52">
        <v>9725.2</v>
      </c>
      <c r="H18" s="51">
        <f t="shared" si="0"/>
        <v>9725.2</v>
      </c>
      <c r="I18" s="18">
        <v>8375.6</v>
      </c>
      <c r="J18" s="18">
        <v>1349.6</v>
      </c>
      <c r="K18" s="19"/>
      <c r="L18" s="42"/>
    </row>
    <row r="19" spans="1:12" ht="29.25" customHeight="1">
      <c r="A19" s="16">
        <v>11</v>
      </c>
      <c r="B19" s="141" t="s">
        <v>9</v>
      </c>
      <c r="C19" s="142"/>
      <c r="D19" s="142"/>
      <c r="E19" s="142"/>
      <c r="F19" s="142"/>
      <c r="G19" s="52">
        <f>1975+3700+0.4</f>
        <v>5675.4</v>
      </c>
      <c r="H19" s="51">
        <f t="shared" si="0"/>
        <v>1975</v>
      </c>
      <c r="I19" s="18">
        <v>1230</v>
      </c>
      <c r="J19" s="18">
        <v>745</v>
      </c>
      <c r="K19" s="19"/>
      <c r="L19" s="42"/>
    </row>
    <row r="20" spans="1:12" ht="29.25" customHeight="1">
      <c r="A20" s="16">
        <v>12</v>
      </c>
      <c r="B20" s="141" t="s">
        <v>10</v>
      </c>
      <c r="C20" s="142"/>
      <c r="D20" s="142"/>
      <c r="E20" s="142"/>
      <c r="F20" s="142"/>
      <c r="G20" s="10">
        <v>369.7</v>
      </c>
      <c r="H20" s="51">
        <f t="shared" si="0"/>
        <v>369.7</v>
      </c>
      <c r="I20" s="18"/>
      <c r="J20" s="18"/>
      <c r="K20" s="19">
        <v>369.7</v>
      </c>
      <c r="L20" s="42"/>
    </row>
    <row r="21" spans="1:12" ht="29.25" customHeight="1">
      <c r="A21" s="23">
        <v>13</v>
      </c>
      <c r="B21" s="155" t="s">
        <v>11</v>
      </c>
      <c r="C21" s="155"/>
      <c r="D21" s="155"/>
      <c r="E21" s="155"/>
      <c r="F21" s="155"/>
      <c r="G21" s="10">
        <v>7854.8</v>
      </c>
      <c r="H21" s="51">
        <f t="shared" si="0"/>
        <v>7854.8</v>
      </c>
      <c r="I21" s="24">
        <v>5487.6</v>
      </c>
      <c r="J21" s="24">
        <v>2367.2</v>
      </c>
      <c r="K21" s="25"/>
      <c r="L21" s="46"/>
    </row>
    <row r="22" spans="1:12" ht="27" customHeight="1">
      <c r="A22" s="16">
        <v>14</v>
      </c>
      <c r="B22" s="136" t="s">
        <v>31</v>
      </c>
      <c r="C22" s="136"/>
      <c r="D22" s="136"/>
      <c r="E22" s="136"/>
      <c r="F22" s="136"/>
      <c r="G22" s="43">
        <v>1800</v>
      </c>
      <c r="H22" s="27"/>
      <c r="I22" s="18"/>
      <c r="J22" s="18"/>
      <c r="K22" s="19"/>
      <c r="L22" s="42"/>
    </row>
    <row r="23" spans="1:12" ht="33.75" customHeight="1">
      <c r="A23" s="16">
        <v>15</v>
      </c>
      <c r="B23" s="136" t="s">
        <v>32</v>
      </c>
      <c r="C23" s="136"/>
      <c r="D23" s="136"/>
      <c r="E23" s="136"/>
      <c r="F23" s="136"/>
      <c r="G23" s="26">
        <v>940</v>
      </c>
      <c r="H23" s="27"/>
      <c r="I23" s="18"/>
      <c r="J23" s="18"/>
      <c r="K23" s="19"/>
      <c r="L23" s="42"/>
    </row>
    <row r="24" spans="1:12" ht="26.25" customHeight="1">
      <c r="A24" s="16">
        <v>16</v>
      </c>
      <c r="B24" s="136" t="s">
        <v>25</v>
      </c>
      <c r="C24" s="136"/>
      <c r="D24" s="136"/>
      <c r="E24" s="136"/>
      <c r="F24" s="136"/>
      <c r="G24" s="26">
        <v>800</v>
      </c>
      <c r="H24" s="27"/>
      <c r="I24" s="18"/>
      <c r="J24" s="18"/>
      <c r="K24" s="19"/>
      <c r="L24" s="42"/>
    </row>
    <row r="25" spans="1:12" ht="36.75" customHeight="1" hidden="1">
      <c r="A25" s="16">
        <v>17</v>
      </c>
      <c r="B25" s="136" t="s">
        <v>24</v>
      </c>
      <c r="C25" s="136"/>
      <c r="D25" s="136"/>
      <c r="E25" s="136"/>
      <c r="F25" s="136"/>
      <c r="G25" s="26"/>
      <c r="H25" s="27"/>
      <c r="I25" s="18"/>
      <c r="J25" s="18"/>
      <c r="K25" s="19"/>
      <c r="L25" s="42"/>
    </row>
    <row r="26" spans="1:12" ht="29.25" customHeight="1" hidden="1">
      <c r="A26" s="28">
        <v>18</v>
      </c>
      <c r="B26" s="134" t="s">
        <v>26</v>
      </c>
      <c r="C26" s="135"/>
      <c r="D26" s="135"/>
      <c r="E26" s="135"/>
      <c r="F26" s="29"/>
      <c r="G26" s="30"/>
      <c r="H26" s="31"/>
      <c r="I26" s="32"/>
      <c r="J26" s="32"/>
      <c r="K26" s="33"/>
      <c r="L26" s="47"/>
    </row>
    <row r="27" spans="1:12" ht="30.75" customHeight="1" thickBot="1">
      <c r="A27" s="34">
        <v>19</v>
      </c>
      <c r="B27" s="150" t="s">
        <v>23</v>
      </c>
      <c r="C27" s="151"/>
      <c r="D27" s="151"/>
      <c r="E27" s="151"/>
      <c r="F27" s="152"/>
      <c r="G27" s="35">
        <f aca="true" t="shared" si="1" ref="G27:L27">SUM(G9,G11,G13,G15,G17)</f>
        <v>165025.5</v>
      </c>
      <c r="H27" s="50">
        <f t="shared" si="1"/>
        <v>141300.1</v>
      </c>
      <c r="I27" s="50">
        <f t="shared" si="1"/>
        <v>112230.7</v>
      </c>
      <c r="J27" s="50">
        <f t="shared" si="1"/>
        <v>11412.699999999999</v>
      </c>
      <c r="K27" s="50">
        <f t="shared" si="1"/>
        <v>369.7</v>
      </c>
      <c r="L27" s="48">
        <f t="shared" si="1"/>
        <v>18500</v>
      </c>
    </row>
    <row r="28" ht="12.75">
      <c r="G28" s="12">
        <v>166216</v>
      </c>
    </row>
    <row r="29" ht="12.75">
      <c r="G29" s="13">
        <f>G27-G28</f>
        <v>-1190.5</v>
      </c>
    </row>
  </sheetData>
  <sheetProtection/>
  <mergeCells count="25">
    <mergeCell ref="B13:F13"/>
    <mergeCell ref="B15:F15"/>
    <mergeCell ref="B21:F21"/>
    <mergeCell ref="B20:F20"/>
    <mergeCell ref="B14:F14"/>
    <mergeCell ref="B5:L5"/>
    <mergeCell ref="A7:A8"/>
    <mergeCell ref="B7:F8"/>
    <mergeCell ref="G7:G8"/>
    <mergeCell ref="I7:L7"/>
    <mergeCell ref="B27:F27"/>
    <mergeCell ref="B12:F12"/>
    <mergeCell ref="B22:F22"/>
    <mergeCell ref="B23:F23"/>
    <mergeCell ref="B17:E17"/>
    <mergeCell ref="B26:E26"/>
    <mergeCell ref="B25:F25"/>
    <mergeCell ref="B9:F9"/>
    <mergeCell ref="H7:H8"/>
    <mergeCell ref="B19:F19"/>
    <mergeCell ref="B24:F24"/>
    <mergeCell ref="B10:F10"/>
    <mergeCell ref="B16:F16"/>
    <mergeCell ref="B18:F18"/>
    <mergeCell ref="B11:F11"/>
  </mergeCells>
  <printOptions/>
  <pageMargins left="0.7874015748031497" right="0.1968503937007874" top="0.5905511811023623" bottom="0.5905511811023623" header="0.5118110236220472" footer="0.5118110236220472"/>
  <pageSetup blackAndWhite="1" horizontalDpi="600" verticalDpi="600" orientation="portrait" paperSize="9" scale="95" r:id="rId1"/>
  <headerFooter alignWithMargins="0">
    <oddFooter>&amp;C&amp;8&amp;P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Бутова</cp:lastModifiedBy>
  <cp:lastPrinted>2008-05-05T06:22:22Z</cp:lastPrinted>
  <dcterms:created xsi:type="dcterms:W3CDTF">1996-10-08T23:32:33Z</dcterms:created>
  <dcterms:modified xsi:type="dcterms:W3CDTF">2008-05-21T02:13:59Z</dcterms:modified>
  <cp:category/>
  <cp:version/>
  <cp:contentType/>
  <cp:contentStatus/>
</cp:coreProperties>
</file>