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8735" windowHeight="11640" tabRatio="717"/>
  </bookViews>
  <sheets>
    <sheet name="Прил 7" sheetId="8" r:id="rId1"/>
    <sheet name="Прил 8" sheetId="9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'Прил 7'!$5:$8</definedName>
    <definedName name="кат">#REF!</definedName>
    <definedName name="М1">[7]ПРОГНОЗ_1!#REF!</definedName>
    <definedName name="Мониторинг1">'[8]Гр5(о)'!#REF!</definedName>
    <definedName name="_xlnm.Print_Area" localSheetId="0">'Прил 7'!$A$1:$Q$130</definedName>
    <definedName name="_xlnm.Print_Area" localSheetId="1">'Прил 8'!$A$1:$K$46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F13" i="9"/>
  <c r="F9" s="1"/>
  <c r="F12"/>
  <c r="G13"/>
  <c r="G9" s="1"/>
  <c r="F11"/>
  <c r="N94" i="8" l="1"/>
  <c r="N93"/>
  <c r="N91" s="1"/>
  <c r="N108"/>
  <c r="M114"/>
  <c r="N30"/>
  <c r="N27"/>
  <c r="P107" l="1"/>
  <c r="O107"/>
  <c r="P106"/>
  <c r="O106"/>
  <c r="O104" s="1"/>
  <c r="P93"/>
  <c r="O93"/>
  <c r="M93"/>
  <c r="L93"/>
  <c r="P104"/>
  <c r="N104"/>
  <c r="M104"/>
  <c r="L104"/>
  <c r="N52"/>
  <c r="M52"/>
  <c r="L52"/>
  <c r="N53"/>
  <c r="M53"/>
  <c r="L53"/>
  <c r="P17"/>
  <c r="O17"/>
  <c r="N17"/>
  <c r="M17"/>
  <c r="L17"/>
  <c r="P33"/>
  <c r="O33"/>
  <c r="N33"/>
  <c r="M33"/>
  <c r="L33"/>
  <c r="M50"/>
  <c r="L50"/>
  <c r="P94"/>
  <c r="O94"/>
  <c r="M94"/>
  <c r="L94"/>
  <c r="L48" l="1"/>
  <c r="N21"/>
  <c r="N82"/>
  <c r="M82"/>
  <c r="L82"/>
  <c r="N42"/>
  <c r="L39"/>
  <c r="M39"/>
  <c r="N45"/>
  <c r="P42"/>
  <c r="O42"/>
  <c r="M42"/>
  <c r="L42"/>
  <c r="K42"/>
  <c r="J42"/>
  <c r="N24"/>
  <c r="P75"/>
  <c r="O75"/>
  <c r="N75"/>
  <c r="M75"/>
  <c r="K75"/>
  <c r="J75"/>
  <c r="P14"/>
  <c r="O14"/>
  <c r="J48"/>
  <c r="N85"/>
  <c r="M85"/>
  <c r="L85"/>
  <c r="N88"/>
  <c r="M88"/>
  <c r="L88"/>
  <c r="M36" l="1"/>
  <c r="P45"/>
  <c r="O45"/>
  <c r="M45"/>
  <c r="L45"/>
  <c r="K45"/>
  <c r="J45"/>
  <c r="P39"/>
  <c r="O39"/>
  <c r="N39"/>
  <c r="K39"/>
  <c r="J39"/>
  <c r="P72" l="1"/>
  <c r="P56" s="1"/>
  <c r="O72"/>
  <c r="O56" s="1"/>
  <c r="L79"/>
  <c r="J12"/>
  <c r="N79"/>
  <c r="M79"/>
  <c r="N72"/>
  <c r="M72"/>
  <c r="L72"/>
  <c r="K72"/>
  <c r="J72"/>
  <c r="P51"/>
  <c r="P12" s="1"/>
  <c r="O51"/>
  <c r="O12" s="1"/>
  <c r="K51"/>
  <c r="K114"/>
  <c r="J114"/>
  <c r="P24"/>
  <c r="O24"/>
  <c r="N16"/>
  <c r="M24"/>
  <c r="M21"/>
  <c r="M16" s="1"/>
  <c r="L24"/>
  <c r="L21"/>
  <c r="L16" s="1"/>
  <c r="K21"/>
  <c r="K16" s="1"/>
  <c r="K24"/>
  <c r="J36"/>
  <c r="J24"/>
  <c r="J21"/>
  <c r="J16" s="1"/>
  <c r="L75"/>
  <c r="P53" l="1"/>
  <c r="P52"/>
  <c r="O53"/>
  <c r="O52"/>
  <c r="N14"/>
  <c r="M14"/>
  <c r="K12"/>
  <c r="K48"/>
  <c r="E21" i="9"/>
  <c r="P18" i="8" l="1"/>
  <c r="O18"/>
  <c r="N18"/>
  <c r="M18"/>
  <c r="L18"/>
  <c r="K18"/>
  <c r="J18"/>
  <c r="E33" i="9"/>
  <c r="D33"/>
  <c r="E27"/>
  <c r="D27"/>
  <c r="D21"/>
  <c r="E15"/>
  <c r="D15"/>
  <c r="E14"/>
  <c r="D14"/>
  <c r="E13"/>
  <c r="D13"/>
  <c r="E12"/>
  <c r="D12"/>
  <c r="E11"/>
  <c r="E9" s="1"/>
  <c r="D11"/>
  <c r="D9" s="1"/>
  <c r="L91" i="8"/>
  <c r="P63"/>
  <c r="O63"/>
  <c r="N63"/>
  <c r="M63"/>
  <c r="L63"/>
  <c r="K63"/>
  <c r="J63"/>
  <c r="N60"/>
  <c r="M60"/>
  <c r="L60"/>
  <c r="K60"/>
  <c r="J60"/>
  <c r="M30"/>
  <c r="L30"/>
  <c r="K30"/>
  <c r="J30"/>
  <c r="M27"/>
  <c r="L27"/>
  <c r="K27"/>
  <c r="J27"/>
  <c r="N95"/>
  <c r="M95"/>
  <c r="L95"/>
  <c r="K95"/>
  <c r="J95"/>
  <c r="L36"/>
  <c r="L69"/>
  <c r="K113"/>
  <c r="K11" s="1"/>
  <c r="J113"/>
  <c r="J111" s="1"/>
  <c r="K98"/>
  <c r="J98"/>
  <c r="K93"/>
  <c r="K91" s="1"/>
  <c r="J93"/>
  <c r="K69"/>
  <c r="J69"/>
  <c r="K66"/>
  <c r="J66"/>
  <c r="K57"/>
  <c r="J57"/>
  <c r="K36"/>
  <c r="G15" i="9"/>
  <c r="N98" i="8"/>
  <c r="F33" i="9"/>
  <c r="F27"/>
  <c r="F21"/>
  <c r="F15"/>
  <c r="F14"/>
  <c r="L114" i="8"/>
  <c r="L113" s="1"/>
  <c r="L11" s="1"/>
  <c r="L98"/>
  <c r="L57"/>
  <c r="M13" l="1"/>
  <c r="M91"/>
  <c r="J91"/>
  <c r="J13"/>
  <c r="J11"/>
  <c r="J9" s="1"/>
  <c r="K111"/>
  <c r="K13"/>
  <c r="K9" s="1"/>
  <c r="L111"/>
  <c r="L13" l="1"/>
  <c r="L9" s="1"/>
  <c r="L14"/>
  <c r="N66"/>
  <c r="N51" s="1"/>
  <c r="N12" s="1"/>
  <c r="M66"/>
  <c r="M12" s="1"/>
  <c r="N57"/>
  <c r="M57"/>
  <c r="P66" l="1"/>
  <c r="O66"/>
  <c r="P114"/>
  <c r="P113" s="1"/>
  <c r="P111" s="1"/>
  <c r="O114"/>
  <c r="O113" s="1"/>
  <c r="O111" s="1"/>
  <c r="N114"/>
  <c r="N113" s="1"/>
  <c r="N111" s="1"/>
  <c r="M113"/>
  <c r="P69"/>
  <c r="P50" s="1"/>
  <c r="O69"/>
  <c r="O50" s="1"/>
  <c r="N69"/>
  <c r="N50" s="1"/>
  <c r="M69"/>
  <c r="M48" s="1"/>
  <c r="H13" i="9"/>
  <c r="G12"/>
  <c r="H12"/>
  <c r="I12"/>
  <c r="J12"/>
  <c r="P91" i="8"/>
  <c r="O91"/>
  <c r="M111" l="1"/>
  <c r="M11"/>
  <c r="N48"/>
  <c r="N11"/>
  <c r="O48"/>
  <c r="O9"/>
  <c r="P48"/>
  <c r="P9"/>
  <c r="G21" i="9"/>
  <c r="P36" i="8" l="1"/>
  <c r="O36"/>
  <c r="N36"/>
  <c r="P57"/>
  <c r="O57"/>
  <c r="N13" l="1"/>
  <c r="N9" s="1"/>
  <c r="J33" i="9"/>
  <c r="I33"/>
  <c r="H33"/>
  <c r="G33"/>
  <c r="J27"/>
  <c r="I27"/>
  <c r="H27"/>
  <c r="G27"/>
  <c r="J21"/>
  <c r="I21"/>
  <c r="H21"/>
  <c r="J15"/>
  <c r="I15"/>
  <c r="H15"/>
  <c r="J14"/>
  <c r="I14"/>
  <c r="H14"/>
  <c r="G14"/>
  <c r="J11"/>
  <c r="I11"/>
  <c r="H11"/>
  <c r="H9" s="1"/>
  <c r="G11"/>
  <c r="P27" i="8" l="1"/>
  <c r="O27"/>
  <c r="P30"/>
  <c r="O30"/>
  <c r="P60"/>
  <c r="O60"/>
  <c r="O95"/>
  <c r="P95"/>
  <c r="M98"/>
  <c r="O98"/>
  <c r="P98"/>
  <c r="M9" l="1"/>
</calcChain>
</file>

<file path=xl/sharedStrings.xml><?xml version="1.0" encoding="utf-8"?>
<sst xmlns="http://schemas.openxmlformats.org/spreadsheetml/2006/main" count="532" uniqueCount="139">
  <si>
    <t>Наименование  программы, подпрограммы</t>
  </si>
  <si>
    <t>ГРБС</t>
  </si>
  <si>
    <t>РзПр</t>
  </si>
  <si>
    <t>ЦСР</t>
  </si>
  <si>
    <t>ВР</t>
  </si>
  <si>
    <t>Наименование ГРБС</t>
  </si>
  <si>
    <t xml:space="preserve">Код бюджетной классификации </t>
  </si>
  <si>
    <t>в том числе по ГРБС:</t>
  </si>
  <si>
    <t>Культурное наследие</t>
  </si>
  <si>
    <t>всего расходные обязательства по подпрограмме</t>
  </si>
  <si>
    <t>Муниципальная программа</t>
  </si>
  <si>
    <t>МКУ "Управление культуры"</t>
  </si>
  <si>
    <t>Обеспечение условий реализации программы и прочие мероприятия</t>
  </si>
  <si>
    <t>Обеспечение реализации муниципальной программы</t>
  </si>
  <si>
    <t>733</t>
  </si>
  <si>
    <t>Досуг, искусство и народное творчество</t>
  </si>
  <si>
    <t>Плановый период</t>
  </si>
  <si>
    <t>план</t>
  </si>
  <si>
    <t>факт</t>
  </si>
  <si>
    <t>Примечание</t>
  </si>
  <si>
    <t>Приложение № 7</t>
  </si>
  <si>
    <t>к Порядку принятия решений о разработке,  формировании и реализации муниципальных программ ЗАТО Железногорск</t>
  </si>
  <si>
    <t>рублей</t>
  </si>
  <si>
    <t>0801</t>
  </si>
  <si>
    <t>ИНФОРМАЦИЯ
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</si>
  <si>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 xml:space="preserve">Руководитель </t>
  </si>
  <si>
    <t>Приложение № 8</t>
  </si>
  <si>
    <t xml:space="preserve">ИНФОРМАЦИЯ
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
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</si>
  <si>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</si>
  <si>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</si>
  <si>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</si>
  <si>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Примечание </t>
  </si>
  <si>
    <t xml:space="preserve">Всего </t>
  </si>
  <si>
    <t>в том числе :</t>
  </si>
  <si>
    <t>федеральный бюджет</t>
  </si>
  <si>
    <t>краевой бюджет</t>
  </si>
  <si>
    <t>внебюджетные источники</t>
  </si>
  <si>
    <t>местный бюджет</t>
  </si>
  <si>
    <t>Развитие архивного дела</t>
  </si>
  <si>
    <t xml:space="preserve">"Развитие культуры ЗАТО Железногорск" </t>
  </si>
  <si>
    <t>Голофаст Татьяна Вячеславовна 72-27-42</t>
  </si>
  <si>
    <t>2018</t>
  </si>
  <si>
    <t xml:space="preserve">Подпрограмма </t>
  </si>
  <si>
    <t>Оказание услуг и выполнение работ библиотекой</t>
  </si>
  <si>
    <t>Статус (муниципальная программа, подпрограмма)</t>
  </si>
  <si>
    <t>0800000000</t>
  </si>
  <si>
    <t>0810000000</t>
  </si>
  <si>
    <t>0810000060</t>
  </si>
  <si>
    <t>Оказание услуг и выполнение работ музейно-выставочным центром</t>
  </si>
  <si>
    <t>0810000070</t>
  </si>
  <si>
    <t>Оказание услуг и выполнение работ учреждениями театрального искусства</t>
  </si>
  <si>
    <t>0820000000</t>
  </si>
  <si>
    <t>0820000130</t>
  </si>
  <si>
    <t>Оказание услуг и выполнение работ культурно - досуговыми учреждениями</t>
  </si>
  <si>
    <t>0820000140</t>
  </si>
  <si>
    <t>Оказание услуг и выполнение работ парком культуры и отдыха</t>
  </si>
  <si>
    <t>0820000150</t>
  </si>
  <si>
    <t>0830000000</t>
  </si>
  <si>
    <t>Оказание услуг и выполнение работ учреждениями дополнительного образования в области культуры</t>
  </si>
  <si>
    <t>0830000030</t>
  </si>
  <si>
    <t>119</t>
  </si>
  <si>
    <t>0830000020</t>
  </si>
  <si>
    <t>Администрация ЗАТО г.Железногорск</t>
  </si>
  <si>
    <t>009</t>
  </si>
  <si>
    <t>0820000090</t>
  </si>
  <si>
    <t>0113</t>
  </si>
  <si>
    <t>244</t>
  </si>
  <si>
    <t xml:space="preserve"> Выполнение работ по обеспечению проведения праздников на территории ЗАТО Железногорск</t>
  </si>
  <si>
    <t>0840000010</t>
  </si>
  <si>
    <t>0840000000</t>
  </si>
  <si>
    <t>Пополнение фондов архива и эффективное использование архивных документов</t>
  </si>
  <si>
    <t>852</t>
  </si>
  <si>
    <t>Парфенова Елена Владимировна 75-32-68</t>
  </si>
  <si>
    <t>Исполнители</t>
  </si>
  <si>
    <t>МКУ "Управление культуры"_________________________Г.А.Тихолаз</t>
  </si>
  <si>
    <t>МКУ "Управление культуры"____________________________Г.А.Тихолаз</t>
  </si>
  <si>
    <t>"Культурное наследие"</t>
  </si>
  <si>
    <t>"Досуг, искусство и народное творчество"</t>
  </si>
  <si>
    <t>"Обеспечение условий реализации программы и прочие мероприятия"</t>
  </si>
  <si>
    <t>"Развитие архивного дела"</t>
  </si>
  <si>
    <t>801</t>
  </si>
  <si>
    <t>0820000070</t>
  </si>
  <si>
    <t>870</t>
  </si>
  <si>
    <t>612</t>
  </si>
  <si>
    <t>600</t>
  </si>
  <si>
    <t>Расходы по годам</t>
  </si>
  <si>
    <t>План на год</t>
  </si>
  <si>
    <t>2019</t>
  </si>
  <si>
    <t>2016 (отчетный год)</t>
  </si>
  <si>
    <t>2017 год</t>
  </si>
  <si>
    <t>0703</t>
  </si>
  <si>
    <t>Проведение капитального ремонта здания МБУК ЦГБ им. М.Горького ул.Крупской,8</t>
  </si>
  <si>
    <t>0810000030</t>
  </si>
  <si>
    <t>08100R5190</t>
  </si>
  <si>
    <t>Поддержка отрасли культуры</t>
  </si>
  <si>
    <t>Капитальный ремонт объектов МАУК ПКиО им.С.М.Кирова</t>
  </si>
  <si>
    <t>0820000120</t>
  </si>
  <si>
    <t>243</t>
  </si>
  <si>
    <t xml:space="preserve">всего расходные обязательства </t>
  </si>
  <si>
    <t>по подпрограмме</t>
  </si>
  <si>
    <t>всего расходные обязательства</t>
  </si>
  <si>
    <t>Капитальный ремонт здания МБУК МВЦ по ул. Свердлова, 68</t>
  </si>
  <si>
    <t>Администрация ЗАТО г. Железногорск</t>
  </si>
  <si>
    <t>0810000040</t>
  </si>
  <si>
    <t>Резерв средств на софинансирование мероприятий по краевым программам в рамках подпрограммы "Досуг, искусство и народное творчество"</t>
  </si>
  <si>
    <t>Финансовое управление Администрации ЗАТО г. Железногорск</t>
  </si>
  <si>
    <t xml:space="preserve">Финансовое управление Администрация ЗАТО г.Железногорск </t>
  </si>
  <si>
    <t>622</t>
  </si>
  <si>
    <t>Приобретение звукового оборудования</t>
  </si>
  <si>
    <t>0820000170</t>
  </si>
  <si>
    <t>Х</t>
  </si>
  <si>
    <t>Капитальный ремонт здания МБУК "Дворец культуры"</t>
  </si>
  <si>
    <t>Разработка дизайн-проекта. Обследование и разработка проектно-сметной документации по объекту библиотека № 6 (ул. Ленина, д.3) для проведения капитального ремонта</t>
  </si>
  <si>
    <t>0810000050</t>
  </si>
  <si>
    <t>по муниципальной программе "Развитие культуры ЗАТО Железногорск"</t>
  </si>
  <si>
    <t>0820000100</t>
  </si>
  <si>
    <t>Софинансирование расходоа на поддержку отрасли культуры</t>
  </si>
  <si>
    <t>08100L5190</t>
  </si>
  <si>
    <t>08100S5190</t>
  </si>
  <si>
    <t>Обеспечение безопасных и комфортных условий функционирования учреждений культуры</t>
  </si>
  <si>
    <t>Софинансирование расходов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</si>
  <si>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08200L5580</t>
  </si>
  <si>
    <t>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</si>
  <si>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08200R5580</t>
  </si>
  <si>
    <t>0820000110</t>
  </si>
  <si>
    <t>0820000180</t>
  </si>
  <si>
    <t>Капитальный ремонт здания МБУК "Центр досуга" . Входная группа</t>
  </si>
  <si>
    <t>Расходы на оказание услуг по сбору, обобщению и анализу информации о качестве оказания услуг организациями культуры</t>
  </si>
  <si>
    <t>0830000040</t>
  </si>
  <si>
    <t>240</t>
  </si>
  <si>
    <t xml:space="preserve"> 2017 год</t>
  </si>
  <si>
    <t>январь - декабрь</t>
  </si>
  <si>
    <t>0810000100</t>
  </si>
  <si>
    <t>Обеспечение безопасных и комфортных условий функционирования учреждений культуры: МБУК МВЦ, МБУК ЦГБ им.М. Горького</t>
  </si>
  <si>
    <t>Материально-техническое оснащение</t>
  </si>
  <si>
    <t>Неиспользованные средства по МКУ "Управление культуры"  - 17320,01 руб. возвращены в бюджет, в т.ч. по ФОТ - 133,63 руб.; по расходам на командировки - 16089,80 руб. за счет приобретения авиабилетов по низкой стоимости; по прочим расходам - 1096,56 руб.</t>
  </si>
  <si>
    <t>Экономия по итогам электронных торгов</t>
  </si>
  <si>
    <t>1. Сокращение по итогам сессии</t>
  </si>
  <si>
    <t>Экономия по итогам аукциона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</si>
</sst>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000"/>
  </numFmts>
  <fonts count="24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6" fillId="0" borderId="0"/>
  </cellStyleXfs>
  <cellXfs count="197">
    <xf numFmtId="0" fontId="0" fillId="0" borderId="0" xfId="0"/>
    <xf numFmtId="0" fontId="2" fillId="0" borderId="0" xfId="0" applyFont="1" applyFill="1" applyAlignment="1">
      <alignment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165" fontId="5" fillId="0" borderId="0" xfId="0" applyNumberFormat="1" applyFont="1" applyFill="1" applyAlignment="1">
      <alignment vertical="center" wrapText="1"/>
    </xf>
    <xf numFmtId="0" fontId="7" fillId="0" borderId="0" xfId="0" applyFont="1" applyFill="1" applyBorder="1" applyAlignment="1">
      <alignment horizontal="left" wrapText="1"/>
    </xf>
    <xf numFmtId="0" fontId="16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14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166" fontId="2" fillId="0" borderId="0" xfId="0" applyNumberFormat="1" applyFont="1" applyFill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Alignment="1">
      <alignment vertical="center" wrapText="1"/>
    </xf>
    <xf numFmtId="4" fontId="9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166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6" fontId="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4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49" fontId="13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/>
    <xf numFmtId="0" fontId="19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right" wrapText="1"/>
    </xf>
    <xf numFmtId="0" fontId="9" fillId="0" borderId="3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 wrapText="1"/>
    </xf>
    <xf numFmtId="4" fontId="21" fillId="0" borderId="1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4" fontId="17" fillId="2" borderId="1" xfId="0" applyNumberFormat="1" applyFont="1" applyFill="1" applyBorder="1" applyAlignment="1">
      <alignment horizontal="right" vertical="center" wrapText="1"/>
    </xf>
    <xf numFmtId="4" fontId="16" fillId="3" borderId="0" xfId="0" applyNumberFormat="1" applyFont="1" applyFill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16" fillId="3" borderId="0" xfId="0" applyFont="1" applyFill="1" applyAlignment="1">
      <alignment vertical="center" wrapText="1"/>
    </xf>
    <xf numFmtId="165" fontId="5" fillId="3" borderId="0" xfId="0" applyNumberFormat="1" applyFont="1" applyFill="1" applyAlignment="1">
      <alignment vertical="center" wrapText="1"/>
    </xf>
    <xf numFmtId="164" fontId="2" fillId="0" borderId="8" xfId="0" applyNumberFormat="1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vertical="top" wrapText="1"/>
    </xf>
    <xf numFmtId="49" fontId="13" fillId="0" borderId="0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right" vertical="center" wrapText="1"/>
    </xf>
    <xf numFmtId="0" fontId="22" fillId="0" borderId="1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top" wrapText="1"/>
    </xf>
    <xf numFmtId="4" fontId="22" fillId="0" borderId="1" xfId="0" applyNumberFormat="1" applyFont="1" applyFill="1" applyBorder="1" applyAlignment="1">
      <alignment horizontal="right" vertical="top" shrinkToFi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left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right" vertical="center" wrapText="1"/>
    </xf>
    <xf numFmtId="4" fontId="9" fillId="4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 wrapText="1"/>
    </xf>
    <xf numFmtId="4" fontId="9" fillId="3" borderId="1" xfId="0" applyNumberFormat="1" applyFont="1" applyFill="1" applyBorder="1" applyAlignment="1">
      <alignment horizontal="right" vertical="center" wrapText="1"/>
    </xf>
    <xf numFmtId="4" fontId="9" fillId="3" borderId="1" xfId="0" applyNumberFormat="1" applyFont="1" applyFill="1" applyBorder="1" applyAlignment="1">
      <alignment vertical="center"/>
    </xf>
    <xf numFmtId="4" fontId="9" fillId="0" borderId="0" xfId="0" applyNumberFormat="1" applyFont="1" applyFill="1"/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7" xfId="0" quotePrefix="1" applyNumberFormat="1" applyFont="1" applyFill="1" applyBorder="1" applyAlignment="1">
      <alignment horizontal="center" vertical="center" wrapText="1"/>
    </xf>
    <xf numFmtId="49" fontId="9" fillId="0" borderId="8" xfId="0" quotePrefix="1" applyNumberFormat="1" applyFont="1" applyFill="1" applyBorder="1" applyAlignment="1">
      <alignment horizontal="center" vertical="center" wrapText="1"/>
    </xf>
    <xf numFmtId="49" fontId="9" fillId="0" borderId="6" xfId="0" quotePrefix="1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left" vertical="top" wrapText="1"/>
    </xf>
    <xf numFmtId="4" fontId="10" fillId="0" borderId="4" xfId="0" applyNumberFormat="1" applyFont="1" applyFill="1" applyBorder="1" applyAlignment="1">
      <alignment horizontal="left" vertical="top" wrapText="1"/>
    </xf>
    <xf numFmtId="4" fontId="10" fillId="0" borderId="5" xfId="0" applyNumberFormat="1" applyFont="1" applyFill="1" applyBorder="1" applyAlignment="1">
      <alignment horizontal="left" vertical="top" wrapText="1"/>
    </xf>
    <xf numFmtId="4" fontId="13" fillId="0" borderId="3" xfId="0" applyNumberFormat="1" applyFont="1" applyFill="1" applyBorder="1" applyAlignment="1">
      <alignment horizontal="center" wrapText="1"/>
    </xf>
    <xf numFmtId="4" fontId="13" fillId="0" borderId="4" xfId="0" applyNumberFormat="1" applyFont="1" applyFill="1" applyBorder="1" applyAlignment="1">
      <alignment horizontal="center" wrapText="1"/>
    </xf>
    <xf numFmtId="4" fontId="13" fillId="0" borderId="5" xfId="0" applyNumberFormat="1" applyFont="1" applyFill="1" applyBorder="1" applyAlignment="1">
      <alignment horizont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left" vertical="top" wrapText="1"/>
    </xf>
    <xf numFmtId="4" fontId="9" fillId="0" borderId="4" xfId="0" applyNumberFormat="1" applyFont="1" applyFill="1" applyBorder="1" applyAlignment="1">
      <alignment horizontal="left" vertical="top" wrapText="1"/>
    </xf>
    <xf numFmtId="4" fontId="9" fillId="0" borderId="5" xfId="0" applyNumberFormat="1" applyFont="1" applyFill="1" applyBorder="1" applyAlignment="1">
      <alignment horizontal="left" vertical="top" wrapText="1"/>
    </xf>
    <xf numFmtId="4" fontId="7" fillId="0" borderId="3" xfId="0" applyNumberFormat="1" applyFont="1" applyFill="1" applyBorder="1" applyAlignment="1">
      <alignment horizontal="center" wrapText="1"/>
    </xf>
    <xf numFmtId="4" fontId="7" fillId="0" borderId="4" xfId="0" applyNumberFormat="1" applyFont="1" applyFill="1" applyBorder="1" applyAlignment="1">
      <alignment horizontal="center" wrapText="1"/>
    </xf>
    <xf numFmtId="4" fontId="7" fillId="0" borderId="5" xfId="0" applyNumberFormat="1" applyFont="1" applyFill="1" applyBorder="1" applyAlignment="1">
      <alignment horizontal="center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10" fillId="0" borderId="4" xfId="0" applyNumberFormat="1" applyFont="1" applyFill="1" applyBorder="1" applyAlignment="1">
      <alignment horizontal="left" vertical="top" wrapText="1"/>
    </xf>
    <xf numFmtId="49" fontId="10" fillId="0" borderId="5" xfId="0" applyNumberFormat="1" applyFont="1" applyFill="1" applyBorder="1" applyAlignment="1">
      <alignment horizontal="left" vertical="top" wrapText="1"/>
    </xf>
    <xf numFmtId="4" fontId="13" fillId="0" borderId="3" xfId="0" applyNumberFormat="1" applyFont="1" applyFill="1" applyBorder="1" applyAlignment="1">
      <alignment horizontal="left" vertical="top" wrapText="1"/>
    </xf>
    <xf numFmtId="4" fontId="13" fillId="0" borderId="4" xfId="0" applyNumberFormat="1" applyFont="1" applyFill="1" applyBorder="1" applyAlignment="1">
      <alignment horizontal="left" vertical="top" wrapText="1"/>
    </xf>
    <xf numFmtId="4" fontId="13" fillId="0" borderId="5" xfId="0" applyNumberFormat="1" applyFont="1" applyFill="1" applyBorder="1" applyAlignment="1">
      <alignment horizontal="left" vertical="top" wrapText="1"/>
    </xf>
    <xf numFmtId="4" fontId="13" fillId="0" borderId="3" xfId="0" applyNumberFormat="1" applyFont="1" applyFill="1" applyBorder="1" applyAlignment="1">
      <alignment horizontal="left" vertical="center" wrapText="1"/>
    </xf>
    <xf numFmtId="4" fontId="13" fillId="0" borderId="4" xfId="0" applyNumberFormat="1" applyFont="1" applyFill="1" applyBorder="1" applyAlignment="1">
      <alignment horizontal="left" vertical="center" wrapText="1"/>
    </xf>
    <xf numFmtId="4" fontId="13" fillId="0" borderId="5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0" fontId="20" fillId="0" borderId="3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vertical="center" wrapText="1"/>
    </xf>
    <xf numFmtId="0" fontId="20" fillId="0" borderId="5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49" fontId="13" fillId="0" borderId="0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>
      <alignment horizontal="left" vertical="top" wrapText="1"/>
    </xf>
    <xf numFmtId="0" fontId="18" fillId="0" borderId="4" xfId="0" applyFont="1" applyFill="1" applyBorder="1"/>
    <xf numFmtId="0" fontId="18" fillId="0" borderId="5" xfId="0" applyFont="1" applyFill="1" applyBorder="1"/>
    <xf numFmtId="49" fontId="10" fillId="0" borderId="3" xfId="0" applyNumberFormat="1" applyFont="1" applyFill="1" applyBorder="1" applyAlignment="1">
      <alignment horizontal="center" wrapText="1"/>
    </xf>
    <xf numFmtId="49" fontId="10" fillId="0" borderId="4" xfId="0" applyNumberFormat="1" applyFont="1" applyFill="1" applyBorder="1" applyAlignment="1">
      <alignment horizontal="center" wrapText="1"/>
    </xf>
    <xf numFmtId="49" fontId="10" fillId="0" borderId="5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" xfId="1"/>
    <cellStyle name="Стиль 1" xfId="2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35"/>
  <sheetViews>
    <sheetView tabSelected="1" view="pageBreakPreview" zoomScale="80" zoomScaleNormal="55" zoomScaleSheetLayoutView="80" zoomScalePageLayoutView="25" workbookViewId="0">
      <selection activeCell="K74" sqref="K74"/>
    </sheetView>
  </sheetViews>
  <sheetFormatPr defaultColWidth="9.140625" defaultRowHeight="15.75"/>
  <cols>
    <col min="1" max="1" width="15.7109375" style="34" customWidth="1"/>
    <col min="2" max="2" width="26.140625" style="34" customWidth="1"/>
    <col min="3" max="3" width="17.42578125" style="9" customWidth="1"/>
    <col min="4" max="4" width="6.7109375" style="1" customWidth="1"/>
    <col min="5" max="5" width="6" style="12" customWidth="1"/>
    <col min="6" max="6" width="3.28515625" style="1" customWidth="1"/>
    <col min="7" max="7" width="3" style="1" customWidth="1"/>
    <col min="8" max="8" width="6.7109375" style="1" customWidth="1"/>
    <col min="9" max="9" width="6.140625" style="1" customWidth="1"/>
    <col min="10" max="10" width="15.28515625" style="1" customWidth="1"/>
    <col min="11" max="11" width="14.85546875" style="1" customWidth="1"/>
    <col min="12" max="12" width="15.140625" style="1" customWidth="1"/>
    <col min="13" max="16" width="14.7109375" style="13" customWidth="1"/>
    <col min="17" max="17" width="30" style="13" customWidth="1"/>
    <col min="18" max="18" width="16.7109375" style="6" customWidth="1"/>
    <col min="19" max="19" width="17.85546875" style="1" customWidth="1"/>
    <col min="20" max="20" width="17" style="1" customWidth="1"/>
    <col min="21" max="21" width="17.5703125" style="1" customWidth="1"/>
    <col min="22" max="22" width="9.140625" style="1" customWidth="1"/>
    <col min="23" max="16384" width="9.140625" style="1"/>
  </cols>
  <sheetData>
    <row r="1" spans="1:21" ht="18.75" customHeight="1">
      <c r="A1" s="32" t="s">
        <v>130</v>
      </c>
      <c r="B1" s="33"/>
      <c r="C1" s="3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156" t="s">
        <v>20</v>
      </c>
      <c r="P1" s="156"/>
      <c r="Q1" s="156"/>
      <c r="R1" s="8"/>
      <c r="S1" s="9"/>
      <c r="T1" s="9"/>
      <c r="U1" s="9"/>
    </row>
    <row r="2" spans="1:21" ht="50.45" customHeight="1">
      <c r="A2" s="33"/>
      <c r="B2" s="33"/>
      <c r="C2" s="3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157" t="s">
        <v>21</v>
      </c>
      <c r="P2" s="157"/>
      <c r="Q2" s="157"/>
      <c r="R2" s="8"/>
      <c r="S2" s="9"/>
      <c r="T2" s="9"/>
      <c r="U2" s="9"/>
    </row>
    <row r="3" spans="1:21" ht="76.5" customHeight="1">
      <c r="A3" s="160" t="s">
        <v>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0"/>
      <c r="S3" s="11"/>
      <c r="T3" s="11"/>
      <c r="U3" s="11"/>
    </row>
    <row r="4" spans="1:21">
      <c r="P4" s="159" t="s">
        <v>22</v>
      </c>
      <c r="Q4" s="159"/>
    </row>
    <row r="5" spans="1:21">
      <c r="A5" s="166" t="s">
        <v>44</v>
      </c>
      <c r="B5" s="166" t="s">
        <v>0</v>
      </c>
      <c r="C5" s="167" t="s">
        <v>5</v>
      </c>
      <c r="D5" s="163" t="s">
        <v>6</v>
      </c>
      <c r="E5" s="163"/>
      <c r="F5" s="163"/>
      <c r="G5" s="163"/>
      <c r="H5" s="163"/>
      <c r="I5" s="163"/>
      <c r="J5" s="161" t="s">
        <v>85</v>
      </c>
      <c r="K5" s="162"/>
      <c r="L5" s="162"/>
      <c r="M5" s="162"/>
      <c r="N5" s="162"/>
      <c r="O5" s="62"/>
      <c r="P5" s="62"/>
      <c r="Q5" s="63"/>
      <c r="S5" s="4"/>
      <c r="T5" s="4"/>
      <c r="U5" s="4"/>
    </row>
    <row r="6" spans="1:21">
      <c r="A6" s="166"/>
      <c r="B6" s="166"/>
      <c r="C6" s="167"/>
      <c r="D6" s="163" t="s">
        <v>1</v>
      </c>
      <c r="E6" s="164" t="s">
        <v>2</v>
      </c>
      <c r="F6" s="163" t="s">
        <v>3</v>
      </c>
      <c r="G6" s="163"/>
      <c r="H6" s="163"/>
      <c r="I6" s="163" t="s">
        <v>4</v>
      </c>
      <c r="J6" s="158" t="s">
        <v>88</v>
      </c>
      <c r="K6" s="158"/>
      <c r="L6" s="168" t="s">
        <v>89</v>
      </c>
      <c r="M6" s="169"/>
      <c r="N6" s="170"/>
      <c r="O6" s="158" t="s">
        <v>16</v>
      </c>
      <c r="P6" s="158"/>
      <c r="Q6" s="158" t="s">
        <v>19</v>
      </c>
      <c r="S6" s="4"/>
      <c r="T6" s="4"/>
      <c r="U6" s="4"/>
    </row>
    <row r="7" spans="1:21" ht="15.6" customHeight="1">
      <c r="A7" s="166"/>
      <c r="B7" s="166"/>
      <c r="C7" s="167"/>
      <c r="D7" s="163"/>
      <c r="E7" s="164"/>
      <c r="F7" s="163"/>
      <c r="G7" s="163"/>
      <c r="H7" s="163"/>
      <c r="I7" s="163"/>
      <c r="J7" s="158"/>
      <c r="K7" s="158"/>
      <c r="L7" s="171" t="s">
        <v>86</v>
      </c>
      <c r="M7" s="158" t="s">
        <v>131</v>
      </c>
      <c r="N7" s="158"/>
      <c r="O7" s="158"/>
      <c r="P7" s="158"/>
      <c r="Q7" s="158"/>
      <c r="S7" s="4"/>
      <c r="T7" s="4"/>
      <c r="U7" s="4"/>
    </row>
    <row r="8" spans="1:21">
      <c r="A8" s="166"/>
      <c r="B8" s="166"/>
      <c r="C8" s="167"/>
      <c r="D8" s="163"/>
      <c r="E8" s="164"/>
      <c r="F8" s="163"/>
      <c r="G8" s="163"/>
      <c r="H8" s="163"/>
      <c r="I8" s="163"/>
      <c r="J8" s="69" t="s">
        <v>17</v>
      </c>
      <c r="K8" s="69" t="s">
        <v>18</v>
      </c>
      <c r="L8" s="172"/>
      <c r="M8" s="85" t="s">
        <v>17</v>
      </c>
      <c r="N8" s="91" t="s">
        <v>18</v>
      </c>
      <c r="O8" s="29" t="s">
        <v>41</v>
      </c>
      <c r="P8" s="29" t="s">
        <v>87</v>
      </c>
      <c r="Q8" s="14"/>
      <c r="S8" s="4"/>
      <c r="T8" s="4"/>
      <c r="U8" s="4"/>
    </row>
    <row r="9" spans="1:21" ht="25.5">
      <c r="A9" s="140" t="s">
        <v>10</v>
      </c>
      <c r="B9" s="140" t="s">
        <v>39</v>
      </c>
      <c r="C9" s="38" t="s">
        <v>98</v>
      </c>
      <c r="D9" s="68" t="s">
        <v>110</v>
      </c>
      <c r="E9" s="68" t="s">
        <v>110</v>
      </c>
      <c r="F9" s="131" t="s">
        <v>45</v>
      </c>
      <c r="G9" s="131"/>
      <c r="H9" s="131"/>
      <c r="I9" s="68" t="s">
        <v>110</v>
      </c>
      <c r="J9" s="70">
        <f>J11+J13</f>
        <v>350610301.66000003</v>
      </c>
      <c r="K9" s="70">
        <f t="shared" ref="K9" si="0">K11+K13</f>
        <v>349907552.26999998</v>
      </c>
      <c r="L9" s="70">
        <f>L11+L12+L13</f>
        <v>419068563.25</v>
      </c>
      <c r="M9" s="70">
        <f>M11+M12+M13</f>
        <v>419068563.25</v>
      </c>
      <c r="N9" s="70">
        <f>+N11+N12+N13</f>
        <v>417749130.44999999</v>
      </c>
      <c r="O9" s="70">
        <f>O11+O12+O13</f>
        <v>404708716</v>
      </c>
      <c r="P9" s="70">
        <f>P11+P13</f>
        <v>333708716</v>
      </c>
      <c r="Q9" s="127"/>
      <c r="R9" s="15"/>
      <c r="S9" s="3"/>
      <c r="T9" s="3"/>
      <c r="U9" s="3"/>
    </row>
    <row r="10" spans="1:21">
      <c r="A10" s="140"/>
      <c r="B10" s="140"/>
      <c r="C10" s="55" t="s">
        <v>7</v>
      </c>
      <c r="D10" s="68"/>
      <c r="E10" s="68"/>
      <c r="F10" s="98"/>
      <c r="G10" s="98"/>
      <c r="H10" s="98"/>
      <c r="I10" s="68"/>
      <c r="J10" s="2"/>
      <c r="K10" s="2"/>
      <c r="L10" s="2"/>
      <c r="M10" s="2"/>
      <c r="N10" s="2"/>
      <c r="O10" s="2"/>
      <c r="P10" s="2"/>
      <c r="Q10" s="128"/>
      <c r="S10" s="4"/>
      <c r="T10" s="4"/>
      <c r="U10" s="4"/>
    </row>
    <row r="11" spans="1:21" s="59" customFormat="1" ht="45">
      <c r="A11" s="140"/>
      <c r="B11" s="140"/>
      <c r="C11" s="71" t="s">
        <v>62</v>
      </c>
      <c r="D11" s="68" t="s">
        <v>63</v>
      </c>
      <c r="E11" s="68" t="s">
        <v>23</v>
      </c>
      <c r="F11" s="131" t="s">
        <v>45</v>
      </c>
      <c r="G11" s="131"/>
      <c r="H11" s="131"/>
      <c r="I11" s="68" t="s">
        <v>110</v>
      </c>
      <c r="J11" s="17">
        <f>J50+J113</f>
        <v>22963766.66</v>
      </c>
      <c r="K11" s="17">
        <f>K50+K113</f>
        <v>22288838.240000002</v>
      </c>
      <c r="L11" s="17">
        <f>L16+L50+L113+L94</f>
        <v>27624748.969999999</v>
      </c>
      <c r="M11" s="17">
        <f>M50+M113+M16+M94</f>
        <v>27624748.969999999</v>
      </c>
      <c r="N11" s="17">
        <f>N50+N113+N94+N16</f>
        <v>26322636.180000003</v>
      </c>
      <c r="O11" s="17">
        <v>0</v>
      </c>
      <c r="P11" s="17">
        <v>0</v>
      </c>
      <c r="Q11" s="128"/>
      <c r="R11" s="60"/>
      <c r="S11" s="61"/>
      <c r="T11" s="61"/>
      <c r="U11" s="61"/>
    </row>
    <row r="12" spans="1:21" s="59" customFormat="1" ht="75">
      <c r="A12" s="140"/>
      <c r="B12" s="140"/>
      <c r="C12" s="71" t="s">
        <v>105</v>
      </c>
      <c r="D12" s="68" t="s">
        <v>80</v>
      </c>
      <c r="E12" s="68" t="s">
        <v>23</v>
      </c>
      <c r="F12" s="131" t="s">
        <v>45</v>
      </c>
      <c r="G12" s="131"/>
      <c r="H12" s="131"/>
      <c r="I12" s="75" t="s">
        <v>110</v>
      </c>
      <c r="J12" s="17">
        <f t="shared" ref="J12:P12" si="1">J51</f>
        <v>0</v>
      </c>
      <c r="K12" s="17">
        <f t="shared" si="1"/>
        <v>0</v>
      </c>
      <c r="L12" s="17">
        <v>0</v>
      </c>
      <c r="M12" s="17">
        <f t="shared" si="1"/>
        <v>0</v>
      </c>
      <c r="N12" s="17">
        <f t="shared" si="1"/>
        <v>0</v>
      </c>
      <c r="O12" s="17">
        <f t="shared" si="1"/>
        <v>0</v>
      </c>
      <c r="P12" s="17">
        <f t="shared" si="1"/>
        <v>0</v>
      </c>
      <c r="Q12" s="128"/>
      <c r="R12" s="60"/>
      <c r="S12" s="61"/>
      <c r="T12" s="61"/>
      <c r="U12" s="61"/>
    </row>
    <row r="13" spans="1:21" ht="25.5">
      <c r="A13" s="140"/>
      <c r="B13" s="140"/>
      <c r="C13" s="38" t="s">
        <v>11</v>
      </c>
      <c r="D13" s="68" t="s">
        <v>14</v>
      </c>
      <c r="E13" s="68" t="s">
        <v>23</v>
      </c>
      <c r="F13" s="131" t="s">
        <v>45</v>
      </c>
      <c r="G13" s="131"/>
      <c r="H13" s="131"/>
      <c r="I13" s="68" t="s">
        <v>84</v>
      </c>
      <c r="J13" s="2">
        <f>J17+J52+J93</f>
        <v>327646535</v>
      </c>
      <c r="K13" s="2">
        <f>K17+K52+K93</f>
        <v>327618714.02999997</v>
      </c>
      <c r="L13" s="2">
        <f>L17+L52+L93</f>
        <v>391443814.27999997</v>
      </c>
      <c r="M13" s="2">
        <f>M17+M52+M93</f>
        <v>391443814.27999997</v>
      </c>
      <c r="N13" s="2">
        <f>N17+N52+N93</f>
        <v>391426494.26999998</v>
      </c>
      <c r="O13" s="2">
        <v>404708716</v>
      </c>
      <c r="P13" s="2">
        <v>333708716</v>
      </c>
      <c r="Q13" s="129"/>
      <c r="S13" s="4"/>
      <c r="T13" s="4"/>
      <c r="U13" s="4"/>
    </row>
    <row r="14" spans="1:21" ht="25.5">
      <c r="A14" s="140" t="s">
        <v>42</v>
      </c>
      <c r="B14" s="140" t="s">
        <v>76</v>
      </c>
      <c r="C14" s="38" t="s">
        <v>98</v>
      </c>
      <c r="D14" s="68" t="s">
        <v>110</v>
      </c>
      <c r="E14" s="68" t="s">
        <v>23</v>
      </c>
      <c r="F14" s="131" t="s">
        <v>46</v>
      </c>
      <c r="G14" s="131"/>
      <c r="H14" s="131"/>
      <c r="I14" s="68" t="s">
        <v>110</v>
      </c>
      <c r="J14" s="17">
        <v>67209544</v>
      </c>
      <c r="K14" s="17">
        <v>67209544</v>
      </c>
      <c r="L14" s="17">
        <f>L16+L17</f>
        <v>88838358.999999985</v>
      </c>
      <c r="M14" s="17">
        <f>M16+M17</f>
        <v>88838358.999999985</v>
      </c>
      <c r="N14" s="17">
        <f t="shared" ref="N14:P14" si="2">N16+N17</f>
        <v>88634792.799999982</v>
      </c>
      <c r="O14" s="17">
        <f t="shared" si="2"/>
        <v>61439008</v>
      </c>
      <c r="P14" s="17">
        <f t="shared" si="2"/>
        <v>61439008</v>
      </c>
      <c r="Q14" s="127"/>
    </row>
    <row r="15" spans="1:21">
      <c r="A15" s="140"/>
      <c r="B15" s="140"/>
      <c r="C15" s="55" t="s">
        <v>7</v>
      </c>
      <c r="D15" s="68"/>
      <c r="E15" s="68"/>
      <c r="F15" s="98"/>
      <c r="G15" s="98"/>
      <c r="H15" s="98"/>
      <c r="I15" s="68"/>
      <c r="J15" s="17"/>
      <c r="K15" s="17"/>
      <c r="L15" s="17"/>
      <c r="M15" s="17"/>
      <c r="N15" s="17"/>
      <c r="O15" s="17"/>
      <c r="P15" s="17"/>
      <c r="Q15" s="128"/>
    </row>
    <row r="16" spans="1:21" ht="38.25">
      <c r="A16" s="140"/>
      <c r="B16" s="140"/>
      <c r="C16" s="38" t="s">
        <v>102</v>
      </c>
      <c r="D16" s="68" t="s">
        <v>63</v>
      </c>
      <c r="E16" s="68" t="s">
        <v>23</v>
      </c>
      <c r="F16" s="131" t="s">
        <v>46</v>
      </c>
      <c r="G16" s="131"/>
      <c r="H16" s="131"/>
      <c r="I16" s="74" t="s">
        <v>110</v>
      </c>
      <c r="J16" s="17">
        <f>J21</f>
        <v>0</v>
      </c>
      <c r="K16" s="17">
        <f>K21</f>
        <v>0</v>
      </c>
      <c r="L16" s="17">
        <f>L21</f>
        <v>5000000</v>
      </c>
      <c r="M16" s="17">
        <f>M21</f>
        <v>5000000</v>
      </c>
      <c r="N16" s="17">
        <f>N21</f>
        <v>4796433.8</v>
      </c>
      <c r="O16" s="17"/>
      <c r="P16" s="17"/>
      <c r="Q16" s="128"/>
    </row>
    <row r="17" spans="1:18" ht="25.5">
      <c r="A17" s="140"/>
      <c r="B17" s="140"/>
      <c r="C17" s="38" t="s">
        <v>11</v>
      </c>
      <c r="D17" s="68" t="s">
        <v>14</v>
      </c>
      <c r="E17" s="68" t="s">
        <v>23</v>
      </c>
      <c r="F17" s="131" t="s">
        <v>46</v>
      </c>
      <c r="G17" s="131"/>
      <c r="H17" s="131"/>
      <c r="I17" s="68" t="s">
        <v>84</v>
      </c>
      <c r="J17" s="17">
        <v>67209544</v>
      </c>
      <c r="K17" s="17">
        <v>67209544</v>
      </c>
      <c r="L17" s="17">
        <f>L20+L26+L29+L32+L38+L41+L47+L44+L35</f>
        <v>83838358.999999985</v>
      </c>
      <c r="M17" s="17">
        <f t="shared" ref="M17:P17" si="3">M20+M26+M29+M32+M38+M41+M47+M44+M35</f>
        <v>83838358.999999985</v>
      </c>
      <c r="N17" s="17">
        <f t="shared" si="3"/>
        <v>83838358.999999985</v>
      </c>
      <c r="O17" s="17">
        <f t="shared" si="3"/>
        <v>61439008</v>
      </c>
      <c r="P17" s="17">
        <f t="shared" si="3"/>
        <v>61439008</v>
      </c>
      <c r="Q17" s="129"/>
    </row>
    <row r="18" spans="1:18" ht="25.5">
      <c r="A18" s="144"/>
      <c r="B18" s="144" t="s">
        <v>91</v>
      </c>
      <c r="C18" s="38" t="s">
        <v>98</v>
      </c>
      <c r="D18" s="68" t="s">
        <v>14</v>
      </c>
      <c r="E18" s="68" t="s">
        <v>23</v>
      </c>
      <c r="F18" s="131" t="s">
        <v>92</v>
      </c>
      <c r="G18" s="131"/>
      <c r="H18" s="131"/>
      <c r="I18" s="68" t="s">
        <v>83</v>
      </c>
      <c r="J18" s="17">
        <f>J20</f>
        <v>0</v>
      </c>
      <c r="K18" s="17">
        <f t="shared" ref="K18:P18" si="4">K20</f>
        <v>0</v>
      </c>
      <c r="L18" s="17">
        <f t="shared" si="4"/>
        <v>5538858.54</v>
      </c>
      <c r="M18" s="17">
        <f t="shared" si="4"/>
        <v>5538858.54</v>
      </c>
      <c r="N18" s="17">
        <f t="shared" si="4"/>
        <v>5538858.54</v>
      </c>
      <c r="O18" s="17">
        <f t="shared" si="4"/>
        <v>0</v>
      </c>
      <c r="P18" s="17">
        <f t="shared" si="4"/>
        <v>0</v>
      </c>
      <c r="Q18" s="106"/>
    </row>
    <row r="19" spans="1:18">
      <c r="A19" s="144"/>
      <c r="B19" s="144"/>
      <c r="C19" s="55" t="s">
        <v>7</v>
      </c>
      <c r="D19" s="68"/>
      <c r="E19" s="68"/>
      <c r="F19" s="98"/>
      <c r="G19" s="98"/>
      <c r="H19" s="98"/>
      <c r="I19" s="68"/>
      <c r="J19" s="17"/>
      <c r="K19" s="17"/>
      <c r="L19" s="17"/>
      <c r="M19" s="17"/>
      <c r="N19" s="17"/>
      <c r="O19" s="17"/>
      <c r="P19" s="17"/>
      <c r="Q19" s="107"/>
    </row>
    <row r="20" spans="1:18" ht="43.15" customHeight="1">
      <c r="A20" s="144"/>
      <c r="B20" s="144"/>
      <c r="C20" s="38" t="s">
        <v>11</v>
      </c>
      <c r="D20" s="68" t="s">
        <v>14</v>
      </c>
      <c r="E20" s="68" t="s">
        <v>23</v>
      </c>
      <c r="F20" s="131" t="s">
        <v>92</v>
      </c>
      <c r="G20" s="131"/>
      <c r="H20" s="131"/>
      <c r="I20" s="68" t="s">
        <v>83</v>
      </c>
      <c r="J20" s="16">
        <v>0</v>
      </c>
      <c r="K20" s="16">
        <v>0</v>
      </c>
      <c r="L20" s="16">
        <v>5538858.54</v>
      </c>
      <c r="M20" s="16">
        <v>5538858.54</v>
      </c>
      <c r="N20" s="16">
        <v>5538858.54</v>
      </c>
      <c r="O20" s="16">
        <v>0</v>
      </c>
      <c r="P20" s="16">
        <v>0</v>
      </c>
      <c r="Q20" s="108"/>
      <c r="R20" s="15"/>
    </row>
    <row r="21" spans="1:18" ht="33" customHeight="1">
      <c r="A21" s="132"/>
      <c r="B21" s="103" t="s">
        <v>101</v>
      </c>
      <c r="C21" s="38" t="s">
        <v>98</v>
      </c>
      <c r="D21" s="68" t="s">
        <v>63</v>
      </c>
      <c r="E21" s="68" t="s">
        <v>23</v>
      </c>
      <c r="F21" s="102" t="s">
        <v>103</v>
      </c>
      <c r="G21" s="100"/>
      <c r="H21" s="101"/>
      <c r="I21" s="68" t="s">
        <v>97</v>
      </c>
      <c r="J21" s="16">
        <f>J23</f>
        <v>0</v>
      </c>
      <c r="K21" s="16">
        <f>K23</f>
        <v>0</v>
      </c>
      <c r="L21" s="16">
        <f>L23</f>
        <v>5000000</v>
      </c>
      <c r="M21" s="16">
        <f>M23</f>
        <v>5000000</v>
      </c>
      <c r="N21" s="16">
        <f>N23</f>
        <v>4796433.8</v>
      </c>
      <c r="O21" s="16">
        <v>0</v>
      </c>
      <c r="P21" s="16">
        <v>0</v>
      </c>
      <c r="Q21" s="109" t="s">
        <v>136</v>
      </c>
      <c r="R21" s="15"/>
    </row>
    <row r="22" spans="1:18" ht="16.5" customHeight="1">
      <c r="A22" s="133"/>
      <c r="B22" s="104"/>
      <c r="C22" s="55" t="s">
        <v>7</v>
      </c>
      <c r="D22" s="68"/>
      <c r="E22" s="68"/>
      <c r="F22" s="99"/>
      <c r="G22" s="100"/>
      <c r="H22" s="101"/>
      <c r="I22" s="68"/>
      <c r="J22" s="16"/>
      <c r="K22" s="16"/>
      <c r="L22" s="16"/>
      <c r="M22" s="16"/>
      <c r="N22" s="16"/>
      <c r="O22" s="16"/>
      <c r="P22" s="16"/>
      <c r="Q22" s="110"/>
      <c r="R22" s="15"/>
    </row>
    <row r="23" spans="1:18" ht="40.5" customHeight="1">
      <c r="A23" s="134"/>
      <c r="B23" s="105"/>
      <c r="C23" s="38" t="s">
        <v>102</v>
      </c>
      <c r="D23" s="68" t="s">
        <v>63</v>
      </c>
      <c r="E23" s="68" t="s">
        <v>23</v>
      </c>
      <c r="F23" s="102" t="s">
        <v>103</v>
      </c>
      <c r="G23" s="100"/>
      <c r="H23" s="101"/>
      <c r="I23" s="68" t="s">
        <v>97</v>
      </c>
      <c r="J23" s="16">
        <v>0</v>
      </c>
      <c r="K23" s="16">
        <v>0</v>
      </c>
      <c r="L23" s="93">
        <v>5000000</v>
      </c>
      <c r="M23" s="93">
        <v>5000000</v>
      </c>
      <c r="N23" s="93">
        <v>4796433.8</v>
      </c>
      <c r="O23" s="16">
        <v>0</v>
      </c>
      <c r="P23" s="16">
        <v>0</v>
      </c>
      <c r="Q23" s="111"/>
      <c r="R23" s="15"/>
    </row>
    <row r="24" spans="1:18" ht="50.25" customHeight="1">
      <c r="A24" s="132"/>
      <c r="B24" s="103" t="s">
        <v>112</v>
      </c>
      <c r="C24" s="38" t="s">
        <v>98</v>
      </c>
      <c r="D24" s="68" t="s">
        <v>14</v>
      </c>
      <c r="E24" s="68" t="s">
        <v>23</v>
      </c>
      <c r="F24" s="102" t="s">
        <v>113</v>
      </c>
      <c r="G24" s="135"/>
      <c r="H24" s="136"/>
      <c r="I24" s="68" t="s">
        <v>83</v>
      </c>
      <c r="J24" s="16">
        <f t="shared" ref="J24:P24" si="5">J26</f>
        <v>0</v>
      </c>
      <c r="K24" s="16">
        <f t="shared" si="5"/>
        <v>0</v>
      </c>
      <c r="L24" s="16">
        <f t="shared" si="5"/>
        <v>1106925</v>
      </c>
      <c r="M24" s="16">
        <f t="shared" si="5"/>
        <v>1106925</v>
      </c>
      <c r="N24" s="16">
        <f t="shared" si="5"/>
        <v>1106925</v>
      </c>
      <c r="O24" s="16">
        <f t="shared" si="5"/>
        <v>0</v>
      </c>
      <c r="P24" s="16">
        <f t="shared" si="5"/>
        <v>0</v>
      </c>
      <c r="Q24" s="109"/>
      <c r="R24" s="15"/>
    </row>
    <row r="25" spans="1:18">
      <c r="A25" s="133"/>
      <c r="B25" s="104"/>
      <c r="C25" s="55" t="s">
        <v>7</v>
      </c>
      <c r="D25" s="68"/>
      <c r="E25" s="68"/>
      <c r="F25" s="102"/>
      <c r="G25" s="135"/>
      <c r="H25" s="136"/>
      <c r="I25" s="68"/>
      <c r="J25" s="16"/>
      <c r="K25" s="16"/>
      <c r="L25" s="16"/>
      <c r="M25" s="16"/>
      <c r="N25" s="16"/>
      <c r="O25" s="16"/>
      <c r="P25" s="16"/>
      <c r="Q25" s="110"/>
      <c r="R25" s="15"/>
    </row>
    <row r="26" spans="1:18" ht="64.150000000000006" customHeight="1">
      <c r="A26" s="134"/>
      <c r="B26" s="105"/>
      <c r="C26" s="38" t="s">
        <v>11</v>
      </c>
      <c r="D26" s="68" t="s">
        <v>14</v>
      </c>
      <c r="E26" s="68" t="s">
        <v>23</v>
      </c>
      <c r="F26" s="102" t="s">
        <v>113</v>
      </c>
      <c r="G26" s="135"/>
      <c r="H26" s="136"/>
      <c r="I26" s="68" t="s">
        <v>83</v>
      </c>
      <c r="J26" s="16">
        <v>0</v>
      </c>
      <c r="K26" s="16">
        <v>0</v>
      </c>
      <c r="L26" s="16">
        <v>1106925</v>
      </c>
      <c r="M26" s="16">
        <v>1106925</v>
      </c>
      <c r="N26" s="16">
        <v>1106925</v>
      </c>
      <c r="O26" s="16">
        <v>0</v>
      </c>
      <c r="P26" s="16">
        <v>0</v>
      </c>
      <c r="Q26" s="111"/>
      <c r="R26" s="15"/>
    </row>
    <row r="27" spans="1:18" ht="25.5">
      <c r="A27" s="144"/>
      <c r="B27" s="144" t="s">
        <v>43</v>
      </c>
      <c r="C27" s="38" t="s">
        <v>98</v>
      </c>
      <c r="D27" s="68" t="s">
        <v>14</v>
      </c>
      <c r="E27" s="68" t="s">
        <v>23</v>
      </c>
      <c r="F27" s="131" t="s">
        <v>47</v>
      </c>
      <c r="G27" s="131"/>
      <c r="H27" s="131"/>
      <c r="I27" s="68">
        <v>611</v>
      </c>
      <c r="J27" s="17">
        <f>J29</f>
        <v>45033784</v>
      </c>
      <c r="K27" s="17">
        <f t="shared" ref="K27:N27" si="6">K29</f>
        <v>45033784</v>
      </c>
      <c r="L27" s="17">
        <f t="shared" si="6"/>
        <v>51574579</v>
      </c>
      <c r="M27" s="17">
        <f t="shared" si="6"/>
        <v>51574579</v>
      </c>
      <c r="N27" s="17">
        <f t="shared" si="6"/>
        <v>51574579</v>
      </c>
      <c r="O27" s="17">
        <f t="shared" ref="O27:P27" si="7">O29</f>
        <v>43835635</v>
      </c>
      <c r="P27" s="17">
        <f t="shared" si="7"/>
        <v>43835635</v>
      </c>
      <c r="Q27" s="115"/>
    </row>
    <row r="28" spans="1:18">
      <c r="A28" s="144"/>
      <c r="B28" s="144"/>
      <c r="C28" s="55" t="s">
        <v>7</v>
      </c>
      <c r="D28" s="68"/>
      <c r="E28" s="68"/>
      <c r="F28" s="98"/>
      <c r="G28" s="98"/>
      <c r="H28" s="98"/>
      <c r="I28" s="68"/>
      <c r="J28" s="2"/>
      <c r="K28" s="2"/>
      <c r="L28" s="2"/>
      <c r="M28" s="2"/>
      <c r="N28" s="2"/>
      <c r="O28" s="2"/>
      <c r="P28" s="2"/>
      <c r="Q28" s="116"/>
    </row>
    <row r="29" spans="1:18" ht="64.150000000000006" customHeight="1">
      <c r="A29" s="144"/>
      <c r="B29" s="144"/>
      <c r="C29" s="38" t="s">
        <v>11</v>
      </c>
      <c r="D29" s="68" t="s">
        <v>14</v>
      </c>
      <c r="E29" s="68" t="s">
        <v>23</v>
      </c>
      <c r="F29" s="131" t="s">
        <v>47</v>
      </c>
      <c r="G29" s="131"/>
      <c r="H29" s="131"/>
      <c r="I29" s="68">
        <v>611</v>
      </c>
      <c r="J29" s="16">
        <v>45033784</v>
      </c>
      <c r="K29" s="16">
        <v>45033784</v>
      </c>
      <c r="L29" s="16">
        <v>51574579</v>
      </c>
      <c r="M29" s="16">
        <v>51574579</v>
      </c>
      <c r="N29" s="16">
        <v>51574579</v>
      </c>
      <c r="O29" s="16">
        <v>43835635</v>
      </c>
      <c r="P29" s="16">
        <v>43835635</v>
      </c>
      <c r="Q29" s="117"/>
      <c r="R29" s="15"/>
    </row>
    <row r="30" spans="1:18" s="59" customFormat="1" ht="25.5">
      <c r="A30" s="144"/>
      <c r="B30" s="144" t="s">
        <v>48</v>
      </c>
      <c r="C30" s="38" t="s">
        <v>98</v>
      </c>
      <c r="D30" s="68">
        <v>733</v>
      </c>
      <c r="E30" s="68" t="s">
        <v>23</v>
      </c>
      <c r="F30" s="131" t="s">
        <v>49</v>
      </c>
      <c r="G30" s="131"/>
      <c r="H30" s="131"/>
      <c r="I30" s="68">
        <v>611</v>
      </c>
      <c r="J30" s="17">
        <f>J32</f>
        <v>18855260</v>
      </c>
      <c r="K30" s="17">
        <f t="shared" ref="K30:N30" si="8">K32</f>
        <v>18855260</v>
      </c>
      <c r="L30" s="17">
        <f t="shared" si="8"/>
        <v>24177623</v>
      </c>
      <c r="M30" s="17">
        <f t="shared" si="8"/>
        <v>24177623</v>
      </c>
      <c r="N30" s="17">
        <f t="shared" si="8"/>
        <v>24177623</v>
      </c>
      <c r="O30" s="17">
        <f t="shared" ref="O30:P30" si="9">O32</f>
        <v>17603373</v>
      </c>
      <c r="P30" s="17">
        <f t="shared" si="9"/>
        <v>17603373</v>
      </c>
      <c r="Q30" s="112"/>
      <c r="R30" s="60"/>
    </row>
    <row r="31" spans="1:18" s="59" customFormat="1">
      <c r="A31" s="144"/>
      <c r="B31" s="144"/>
      <c r="C31" s="55" t="s">
        <v>7</v>
      </c>
      <c r="D31" s="68"/>
      <c r="E31" s="68"/>
      <c r="F31" s="131"/>
      <c r="G31" s="131"/>
      <c r="H31" s="131"/>
      <c r="I31" s="68"/>
      <c r="J31" s="16"/>
      <c r="K31" s="16"/>
      <c r="L31" s="16"/>
      <c r="M31" s="16"/>
      <c r="N31" s="16"/>
      <c r="O31" s="16"/>
      <c r="P31" s="16"/>
      <c r="Q31" s="113"/>
      <c r="R31" s="60"/>
    </row>
    <row r="32" spans="1:18" s="59" customFormat="1" ht="25.5">
      <c r="A32" s="144"/>
      <c r="B32" s="144"/>
      <c r="C32" s="38" t="s">
        <v>11</v>
      </c>
      <c r="D32" s="68">
        <v>733</v>
      </c>
      <c r="E32" s="68" t="s">
        <v>23</v>
      </c>
      <c r="F32" s="131" t="s">
        <v>49</v>
      </c>
      <c r="G32" s="131"/>
      <c r="H32" s="131"/>
      <c r="I32" s="68">
        <v>611</v>
      </c>
      <c r="J32" s="16">
        <v>18855260</v>
      </c>
      <c r="K32" s="16">
        <v>18855260</v>
      </c>
      <c r="L32" s="16">
        <v>24177623</v>
      </c>
      <c r="M32" s="16">
        <v>24177623</v>
      </c>
      <c r="N32" s="16">
        <v>24177623</v>
      </c>
      <c r="O32" s="16">
        <v>17603373</v>
      </c>
      <c r="P32" s="16">
        <v>17603373</v>
      </c>
      <c r="Q32" s="114"/>
      <c r="R32" s="58"/>
    </row>
    <row r="33" spans="1:18" s="59" customFormat="1" ht="25.5">
      <c r="A33" s="144"/>
      <c r="B33" s="144" t="s">
        <v>133</v>
      </c>
      <c r="C33" s="38" t="s">
        <v>98</v>
      </c>
      <c r="D33" s="84">
        <v>733</v>
      </c>
      <c r="E33" s="84" t="s">
        <v>23</v>
      </c>
      <c r="F33" s="131" t="s">
        <v>132</v>
      </c>
      <c r="G33" s="131"/>
      <c r="H33" s="131"/>
      <c r="I33" s="84">
        <v>611</v>
      </c>
      <c r="J33" s="16"/>
      <c r="K33" s="16"/>
      <c r="L33" s="16">
        <f>L35</f>
        <v>1210073.46</v>
      </c>
      <c r="M33" s="16">
        <f t="shared" ref="M33:P33" si="10">M35</f>
        <v>1210073.46</v>
      </c>
      <c r="N33" s="16">
        <f t="shared" si="10"/>
        <v>1210073.46</v>
      </c>
      <c r="O33" s="16">
        <f t="shared" si="10"/>
        <v>0</v>
      </c>
      <c r="P33" s="16">
        <f t="shared" si="10"/>
        <v>0</v>
      </c>
      <c r="Q33" s="87"/>
      <c r="R33" s="58"/>
    </row>
    <row r="34" spans="1:18" s="59" customFormat="1">
      <c r="A34" s="144"/>
      <c r="B34" s="144"/>
      <c r="C34" s="55" t="s">
        <v>7</v>
      </c>
      <c r="D34" s="84"/>
      <c r="E34" s="84"/>
      <c r="F34" s="131"/>
      <c r="G34" s="131"/>
      <c r="H34" s="131"/>
      <c r="I34" s="84"/>
      <c r="J34" s="16"/>
      <c r="K34" s="16"/>
      <c r="L34" s="16"/>
      <c r="M34" s="16"/>
      <c r="N34" s="16"/>
      <c r="O34" s="16"/>
      <c r="P34" s="16"/>
      <c r="Q34" s="87"/>
      <c r="R34" s="58"/>
    </row>
    <row r="35" spans="1:18" s="59" customFormat="1" ht="46.15" customHeight="1">
      <c r="A35" s="144"/>
      <c r="B35" s="144"/>
      <c r="C35" s="38" t="s">
        <v>11</v>
      </c>
      <c r="D35" s="84">
        <v>733</v>
      </c>
      <c r="E35" s="84" t="s">
        <v>23</v>
      </c>
      <c r="F35" s="131" t="s">
        <v>132</v>
      </c>
      <c r="G35" s="131"/>
      <c r="H35" s="131"/>
      <c r="I35" s="84">
        <v>611</v>
      </c>
      <c r="J35" s="16"/>
      <c r="K35" s="16"/>
      <c r="L35" s="16">
        <v>1210073.46</v>
      </c>
      <c r="M35" s="16">
        <v>1210073.46</v>
      </c>
      <c r="N35" s="16">
        <v>1210073.46</v>
      </c>
      <c r="O35" s="16">
        <v>0</v>
      </c>
      <c r="P35" s="16">
        <v>0</v>
      </c>
      <c r="Q35" s="87"/>
      <c r="R35" s="58"/>
    </row>
    <row r="36" spans="1:18" ht="25.5">
      <c r="A36" s="144"/>
      <c r="B36" s="144" t="s">
        <v>94</v>
      </c>
      <c r="C36" s="38" t="s">
        <v>98</v>
      </c>
      <c r="D36" s="68" t="s">
        <v>14</v>
      </c>
      <c r="E36" s="68" t="s">
        <v>23</v>
      </c>
      <c r="F36" s="98" t="s">
        <v>93</v>
      </c>
      <c r="G36" s="131"/>
      <c r="H36" s="131"/>
      <c r="I36" s="68">
        <v>612</v>
      </c>
      <c r="J36" s="16">
        <f>J38</f>
        <v>8800</v>
      </c>
      <c r="K36" s="16">
        <f t="shared" ref="K36" si="11">SUM(K37:K38)</f>
        <v>8800</v>
      </c>
      <c r="L36" s="16">
        <f>L38</f>
        <v>8500</v>
      </c>
      <c r="M36" s="16">
        <f>M38</f>
        <v>8500</v>
      </c>
      <c r="N36" s="16">
        <f t="shared" ref="N36:P36" si="12">SUM(N37:N38)</f>
        <v>8500</v>
      </c>
      <c r="O36" s="16">
        <f t="shared" si="12"/>
        <v>0</v>
      </c>
      <c r="P36" s="16">
        <f t="shared" si="12"/>
        <v>0</v>
      </c>
      <c r="Q36" s="106"/>
      <c r="R36" s="15"/>
    </row>
    <row r="37" spans="1:18" ht="25.5">
      <c r="A37" s="144"/>
      <c r="B37" s="144"/>
      <c r="C37" s="38" t="s">
        <v>7</v>
      </c>
      <c r="D37" s="68"/>
      <c r="E37" s="68"/>
      <c r="F37" s="99"/>
      <c r="G37" s="100"/>
      <c r="H37" s="101"/>
      <c r="I37" s="68"/>
      <c r="J37" s="16"/>
      <c r="K37" s="16"/>
      <c r="L37" s="16"/>
      <c r="M37" s="16"/>
      <c r="N37" s="16"/>
      <c r="O37" s="16"/>
      <c r="P37" s="16"/>
      <c r="Q37" s="107"/>
      <c r="R37" s="15"/>
    </row>
    <row r="38" spans="1:18" ht="25.5">
      <c r="A38" s="144"/>
      <c r="B38" s="144"/>
      <c r="C38" s="38" t="s">
        <v>11</v>
      </c>
      <c r="D38" s="68" t="s">
        <v>14</v>
      </c>
      <c r="E38" s="68" t="s">
        <v>23</v>
      </c>
      <c r="F38" s="98" t="s">
        <v>93</v>
      </c>
      <c r="G38" s="131"/>
      <c r="H38" s="131"/>
      <c r="I38" s="68">
        <v>612</v>
      </c>
      <c r="J38" s="16">
        <v>8800</v>
      </c>
      <c r="K38" s="16">
        <v>8800</v>
      </c>
      <c r="L38" s="16">
        <v>8500</v>
      </c>
      <c r="M38" s="16">
        <v>8500</v>
      </c>
      <c r="N38" s="16">
        <v>8500</v>
      </c>
      <c r="O38" s="16">
        <v>0</v>
      </c>
      <c r="P38" s="16">
        <v>0</v>
      </c>
      <c r="Q38" s="108"/>
      <c r="R38" s="15"/>
    </row>
    <row r="39" spans="1:18" ht="26.45" customHeight="1">
      <c r="A39" s="144"/>
      <c r="B39" s="144" t="s">
        <v>116</v>
      </c>
      <c r="C39" s="38" t="s">
        <v>98</v>
      </c>
      <c r="D39" s="74" t="s">
        <v>14</v>
      </c>
      <c r="E39" s="74" t="s">
        <v>23</v>
      </c>
      <c r="F39" s="102" t="s">
        <v>117</v>
      </c>
      <c r="G39" s="100"/>
      <c r="H39" s="101"/>
      <c r="I39" s="74">
        <v>612</v>
      </c>
      <c r="J39" s="16">
        <f>J41</f>
        <v>1500</v>
      </c>
      <c r="K39" s="16">
        <f t="shared" ref="K39" si="13">SUM(K40:K41)</f>
        <v>1500</v>
      </c>
      <c r="L39" s="16">
        <f>L41</f>
        <v>1400</v>
      </c>
      <c r="M39" s="16">
        <f>M41</f>
        <v>1400</v>
      </c>
      <c r="N39" s="16">
        <f t="shared" ref="N39:P39" si="14">SUM(N40:N41)</f>
        <v>1400</v>
      </c>
      <c r="O39" s="16">
        <f t="shared" si="14"/>
        <v>0</v>
      </c>
      <c r="P39" s="16">
        <f t="shared" si="14"/>
        <v>0</v>
      </c>
      <c r="Q39" s="106"/>
      <c r="R39" s="15"/>
    </row>
    <row r="40" spans="1:18" ht="25.5">
      <c r="A40" s="144"/>
      <c r="B40" s="144"/>
      <c r="C40" s="38" t="s">
        <v>7</v>
      </c>
      <c r="D40" s="74"/>
      <c r="E40" s="74"/>
      <c r="F40" s="99"/>
      <c r="G40" s="100"/>
      <c r="H40" s="101"/>
      <c r="I40" s="74"/>
      <c r="J40" s="16"/>
      <c r="K40" s="16"/>
      <c r="L40" s="16"/>
      <c r="M40" s="16"/>
      <c r="N40" s="16"/>
      <c r="O40" s="16"/>
      <c r="P40" s="16"/>
      <c r="Q40" s="107"/>
      <c r="R40" s="15"/>
    </row>
    <row r="41" spans="1:18" ht="25.5">
      <c r="A41" s="144"/>
      <c r="B41" s="144"/>
      <c r="C41" s="38" t="s">
        <v>11</v>
      </c>
      <c r="D41" s="74" t="s">
        <v>14</v>
      </c>
      <c r="E41" s="74" t="s">
        <v>23</v>
      </c>
      <c r="F41" s="102" t="s">
        <v>117</v>
      </c>
      <c r="G41" s="100"/>
      <c r="H41" s="101"/>
      <c r="I41" s="74">
        <v>612</v>
      </c>
      <c r="J41" s="16">
        <v>1500</v>
      </c>
      <c r="K41" s="16">
        <v>1500</v>
      </c>
      <c r="L41" s="16">
        <v>1400</v>
      </c>
      <c r="M41" s="16">
        <v>1400</v>
      </c>
      <c r="N41" s="16">
        <v>1400</v>
      </c>
      <c r="O41" s="16">
        <v>0</v>
      </c>
      <c r="P41" s="16">
        <v>0</v>
      </c>
      <c r="Q41" s="108"/>
      <c r="R41" s="15"/>
    </row>
    <row r="42" spans="1:18" ht="25.5">
      <c r="A42" s="132"/>
      <c r="B42" s="144" t="s">
        <v>94</v>
      </c>
      <c r="C42" s="38" t="s">
        <v>98</v>
      </c>
      <c r="D42" s="76" t="s">
        <v>14</v>
      </c>
      <c r="E42" s="76" t="s">
        <v>23</v>
      </c>
      <c r="F42" s="98" t="s">
        <v>93</v>
      </c>
      <c r="G42" s="131"/>
      <c r="H42" s="131"/>
      <c r="I42" s="76">
        <v>612</v>
      </c>
      <c r="J42" s="16">
        <f>J44</f>
        <v>164400</v>
      </c>
      <c r="K42" s="16">
        <f t="shared" ref="K42:P42" si="15">K44</f>
        <v>164400</v>
      </c>
      <c r="L42" s="16">
        <f t="shared" si="15"/>
        <v>165300</v>
      </c>
      <c r="M42" s="16">
        <f t="shared" si="15"/>
        <v>165300</v>
      </c>
      <c r="N42" s="16">
        <f t="shared" si="15"/>
        <v>165300</v>
      </c>
      <c r="O42" s="16">
        <f t="shared" si="15"/>
        <v>0</v>
      </c>
      <c r="P42" s="16">
        <f t="shared" si="15"/>
        <v>0</v>
      </c>
      <c r="Q42" s="106"/>
      <c r="R42" s="15"/>
    </row>
    <row r="43" spans="1:18" ht="25.5">
      <c r="A43" s="133"/>
      <c r="B43" s="144"/>
      <c r="C43" s="38" t="s">
        <v>7</v>
      </c>
      <c r="D43" s="76"/>
      <c r="E43" s="76"/>
      <c r="F43" s="102"/>
      <c r="G43" s="135"/>
      <c r="H43" s="136"/>
      <c r="I43" s="76"/>
      <c r="J43" s="16"/>
      <c r="K43" s="16"/>
      <c r="L43" s="16"/>
      <c r="M43" s="16"/>
      <c r="N43" s="16"/>
      <c r="O43" s="16"/>
      <c r="P43" s="16"/>
      <c r="Q43" s="107"/>
      <c r="R43" s="15"/>
    </row>
    <row r="44" spans="1:18" ht="25.5">
      <c r="A44" s="134"/>
      <c r="B44" s="144"/>
      <c r="C44" s="38" t="s">
        <v>11</v>
      </c>
      <c r="D44" s="76" t="s">
        <v>14</v>
      </c>
      <c r="E44" s="76" t="s">
        <v>23</v>
      </c>
      <c r="F44" s="98" t="s">
        <v>93</v>
      </c>
      <c r="G44" s="131"/>
      <c r="H44" s="131"/>
      <c r="I44" s="76">
        <v>612</v>
      </c>
      <c r="J44" s="16">
        <v>164400</v>
      </c>
      <c r="K44" s="16">
        <v>164400</v>
      </c>
      <c r="L44" s="16">
        <v>165300</v>
      </c>
      <c r="M44" s="16">
        <v>165300</v>
      </c>
      <c r="N44" s="16">
        <v>165300</v>
      </c>
      <c r="O44" s="16"/>
      <c r="P44" s="16"/>
      <c r="Q44" s="108"/>
      <c r="R44" s="15"/>
    </row>
    <row r="45" spans="1:18" ht="25.5">
      <c r="A45" s="144"/>
      <c r="B45" s="144" t="s">
        <v>116</v>
      </c>
      <c r="C45" s="38" t="s">
        <v>98</v>
      </c>
      <c r="D45" s="74" t="s">
        <v>14</v>
      </c>
      <c r="E45" s="74" t="s">
        <v>23</v>
      </c>
      <c r="F45" s="98" t="s">
        <v>118</v>
      </c>
      <c r="G45" s="131"/>
      <c r="H45" s="131"/>
      <c r="I45" s="74">
        <v>612</v>
      </c>
      <c r="J45" s="16">
        <f>J47</f>
        <v>54800</v>
      </c>
      <c r="K45" s="16">
        <f t="shared" ref="K45" si="16">SUM(K46:K47)</f>
        <v>54800</v>
      </c>
      <c r="L45" s="16">
        <f>L47</f>
        <v>55100</v>
      </c>
      <c r="M45" s="16">
        <f>M47</f>
        <v>55100</v>
      </c>
      <c r="N45" s="16">
        <f>N47</f>
        <v>55100</v>
      </c>
      <c r="O45" s="16">
        <f t="shared" ref="O45:P45" si="17">SUM(O46:O47)</f>
        <v>0</v>
      </c>
      <c r="P45" s="16">
        <f t="shared" si="17"/>
        <v>0</v>
      </c>
      <c r="Q45" s="106"/>
      <c r="R45" s="15"/>
    </row>
    <row r="46" spans="1:18" ht="25.5">
      <c r="A46" s="144"/>
      <c r="B46" s="144"/>
      <c r="C46" s="38" t="s">
        <v>7</v>
      </c>
      <c r="D46" s="74"/>
      <c r="E46" s="74"/>
      <c r="F46" s="99"/>
      <c r="G46" s="100"/>
      <c r="H46" s="101"/>
      <c r="I46" s="74"/>
      <c r="J46" s="16"/>
      <c r="K46" s="16"/>
      <c r="L46" s="16"/>
      <c r="M46" s="16"/>
      <c r="N46" s="16"/>
      <c r="O46" s="16"/>
      <c r="P46" s="16"/>
      <c r="Q46" s="107"/>
      <c r="R46" s="15"/>
    </row>
    <row r="47" spans="1:18" ht="26.45" customHeight="1">
      <c r="A47" s="144"/>
      <c r="B47" s="144"/>
      <c r="C47" s="38" t="s">
        <v>11</v>
      </c>
      <c r="D47" s="74" t="s">
        <v>14</v>
      </c>
      <c r="E47" s="74" t="s">
        <v>23</v>
      </c>
      <c r="F47" s="98" t="s">
        <v>118</v>
      </c>
      <c r="G47" s="131"/>
      <c r="H47" s="131"/>
      <c r="I47" s="74">
        <v>612</v>
      </c>
      <c r="J47" s="16">
        <v>54800</v>
      </c>
      <c r="K47" s="16">
        <v>54800</v>
      </c>
      <c r="L47" s="16">
        <v>55100</v>
      </c>
      <c r="M47" s="16">
        <v>55100</v>
      </c>
      <c r="N47" s="16">
        <v>55100</v>
      </c>
      <c r="O47" s="16">
        <v>0</v>
      </c>
      <c r="P47" s="16">
        <v>0</v>
      </c>
      <c r="Q47" s="108"/>
      <c r="R47" s="15"/>
    </row>
    <row r="48" spans="1:18" ht="25.5">
      <c r="A48" s="140" t="s">
        <v>42</v>
      </c>
      <c r="B48" s="140" t="s">
        <v>77</v>
      </c>
      <c r="C48" s="38" t="s">
        <v>98</v>
      </c>
      <c r="D48" s="68" t="s">
        <v>110</v>
      </c>
      <c r="E48" s="68" t="s">
        <v>23</v>
      </c>
      <c r="F48" s="131" t="s">
        <v>51</v>
      </c>
      <c r="G48" s="131"/>
      <c r="H48" s="131"/>
      <c r="I48" s="68" t="s">
        <v>110</v>
      </c>
      <c r="J48" s="2">
        <f t="shared" ref="J48:K48" si="18">J50+J51+J52</f>
        <v>187435444.66</v>
      </c>
      <c r="K48" s="2">
        <f t="shared" si="18"/>
        <v>186889328.91999999</v>
      </c>
      <c r="L48" s="17">
        <f>L50+L51+L52</f>
        <v>217955548.25</v>
      </c>
      <c r="M48" s="17">
        <f>M50+M51+M52</f>
        <v>217955548.25</v>
      </c>
      <c r="N48" s="17">
        <f>N50+N51+N52</f>
        <v>217043551.28999999</v>
      </c>
      <c r="O48" s="17">
        <f>O50+O51+O52</f>
        <v>173802992</v>
      </c>
      <c r="P48" s="17">
        <f>P50+P52</f>
        <v>173802992</v>
      </c>
      <c r="Q48" s="127"/>
    </row>
    <row r="49" spans="1:18">
      <c r="A49" s="140"/>
      <c r="B49" s="140"/>
      <c r="C49" s="55" t="s">
        <v>7</v>
      </c>
      <c r="D49" s="68"/>
      <c r="E49" s="68"/>
      <c r="F49" s="98"/>
      <c r="G49" s="98"/>
      <c r="H49" s="98"/>
      <c r="I49" s="68"/>
      <c r="J49" s="2"/>
      <c r="K49" s="2"/>
      <c r="L49" s="2"/>
      <c r="M49" s="2"/>
      <c r="N49" s="2"/>
      <c r="O49" s="2"/>
      <c r="P49" s="2"/>
      <c r="Q49" s="128"/>
    </row>
    <row r="50" spans="1:18" s="59" customFormat="1" ht="45">
      <c r="A50" s="140"/>
      <c r="B50" s="140"/>
      <c r="C50" s="71" t="s">
        <v>62</v>
      </c>
      <c r="D50" s="68" t="s">
        <v>63</v>
      </c>
      <c r="E50" s="68" t="s">
        <v>110</v>
      </c>
      <c r="F50" s="131" t="s">
        <v>51</v>
      </c>
      <c r="G50" s="131"/>
      <c r="H50" s="131"/>
      <c r="I50" s="68" t="s">
        <v>110</v>
      </c>
      <c r="J50" s="17">
        <v>16430838.66</v>
      </c>
      <c r="K50" s="17">
        <v>15884722.92</v>
      </c>
      <c r="L50" s="17">
        <f>L71+L74+L77</f>
        <v>15786749.970000001</v>
      </c>
      <c r="M50" s="17">
        <f>M71+M74+M77+Q94</f>
        <v>15786749.970000001</v>
      </c>
      <c r="N50" s="17">
        <f>N69+N72+N77</f>
        <v>14874753.010000002</v>
      </c>
      <c r="O50" s="17">
        <f>O69+O72+O77</f>
        <v>8413000</v>
      </c>
      <c r="P50" s="17">
        <f>P69+P72+P77</f>
        <v>8413000</v>
      </c>
      <c r="Q50" s="128"/>
      <c r="R50" s="60"/>
    </row>
    <row r="51" spans="1:18" s="59" customFormat="1" ht="63.75">
      <c r="A51" s="140"/>
      <c r="B51" s="140"/>
      <c r="C51" s="38" t="s">
        <v>105</v>
      </c>
      <c r="D51" s="68" t="s">
        <v>80</v>
      </c>
      <c r="E51" s="68" t="s">
        <v>23</v>
      </c>
      <c r="F51" s="102" t="s">
        <v>51</v>
      </c>
      <c r="G51" s="100"/>
      <c r="H51" s="101"/>
      <c r="I51" s="68" t="s">
        <v>82</v>
      </c>
      <c r="J51" s="17">
        <v>0</v>
      </c>
      <c r="K51" s="17">
        <f>K68</f>
        <v>0</v>
      </c>
      <c r="L51" s="92">
        <v>0</v>
      </c>
      <c r="M51" s="92">
        <v>0</v>
      </c>
      <c r="N51" s="92">
        <f>N66</f>
        <v>0</v>
      </c>
      <c r="O51" s="17">
        <f>O68</f>
        <v>0</v>
      </c>
      <c r="P51" s="17">
        <f>P68</f>
        <v>0</v>
      </c>
      <c r="Q51" s="128"/>
      <c r="R51" s="60"/>
    </row>
    <row r="52" spans="1:18" ht="25.5">
      <c r="A52" s="140"/>
      <c r="B52" s="140"/>
      <c r="C52" s="38" t="s">
        <v>11</v>
      </c>
      <c r="D52" s="68" t="s">
        <v>14</v>
      </c>
      <c r="E52" s="68" t="s">
        <v>23</v>
      </c>
      <c r="F52" s="131" t="s">
        <v>51</v>
      </c>
      <c r="G52" s="131"/>
      <c r="H52" s="131"/>
      <c r="I52" s="68" t="s">
        <v>84</v>
      </c>
      <c r="J52" s="2">
        <v>171004606</v>
      </c>
      <c r="K52" s="2">
        <v>171004606</v>
      </c>
      <c r="L52" s="17">
        <f>L55+L56+L59+L62+L65+L78+L81+L84+L87+L90</f>
        <v>202168798.28</v>
      </c>
      <c r="M52" s="17">
        <f>M55+M56+M59+M62+M65+M78+M81+M84+M87+M90</f>
        <v>202168798.28</v>
      </c>
      <c r="N52" s="17">
        <f>N55+N56+N59+N62+N65+N78+N81+N84+N87+N90</f>
        <v>202168798.28</v>
      </c>
      <c r="O52" s="17">
        <f>O55+O56+O59+O62+O65+O78+O81+O84+O87+O90</f>
        <v>165389992</v>
      </c>
      <c r="P52" s="17">
        <f>P55+P56+P59+P62+P65+P78+P81+P84+P87+P90</f>
        <v>165389992</v>
      </c>
      <c r="Q52" s="129"/>
    </row>
    <row r="53" spans="1:18" ht="25.5">
      <c r="A53" s="132"/>
      <c r="B53" s="103" t="s">
        <v>119</v>
      </c>
      <c r="C53" s="38" t="s">
        <v>98</v>
      </c>
      <c r="D53" s="84" t="s">
        <v>14</v>
      </c>
      <c r="E53" s="84" t="s">
        <v>23</v>
      </c>
      <c r="F53" s="99" t="s">
        <v>124</v>
      </c>
      <c r="G53" s="100"/>
      <c r="H53" s="101"/>
      <c r="I53" s="84" t="s">
        <v>83</v>
      </c>
      <c r="J53" s="2"/>
      <c r="K53" s="2"/>
      <c r="L53" s="17">
        <f>L56+L55</f>
        <v>1193990</v>
      </c>
      <c r="M53" s="17">
        <f t="shared" ref="M53:P53" si="19">M56+M55</f>
        <v>1193990</v>
      </c>
      <c r="N53" s="17">
        <f t="shared" si="19"/>
        <v>1193990</v>
      </c>
      <c r="O53" s="17">
        <f t="shared" si="19"/>
        <v>891000</v>
      </c>
      <c r="P53" s="17">
        <f t="shared" si="19"/>
        <v>891000</v>
      </c>
      <c r="Q53" s="86"/>
    </row>
    <row r="54" spans="1:18">
      <c r="A54" s="133"/>
      <c r="B54" s="104"/>
      <c r="C54" s="55" t="s">
        <v>7</v>
      </c>
      <c r="D54" s="84"/>
      <c r="E54" s="84"/>
      <c r="F54" s="98"/>
      <c r="G54" s="98"/>
      <c r="H54" s="98"/>
      <c r="I54" s="84"/>
      <c r="J54" s="2"/>
      <c r="K54" s="2"/>
      <c r="L54" s="17"/>
      <c r="M54" s="17"/>
      <c r="N54" s="17"/>
      <c r="O54" s="17"/>
      <c r="P54" s="17"/>
      <c r="Q54" s="86"/>
    </row>
    <row r="55" spans="1:18" ht="25.5">
      <c r="A55" s="133"/>
      <c r="B55" s="104"/>
      <c r="C55" s="72" t="s">
        <v>11</v>
      </c>
      <c r="D55" s="84" t="s">
        <v>14</v>
      </c>
      <c r="E55" s="84" t="s">
        <v>23</v>
      </c>
      <c r="F55" s="99" t="s">
        <v>124</v>
      </c>
      <c r="G55" s="100"/>
      <c r="H55" s="101"/>
      <c r="I55" s="84" t="s">
        <v>107</v>
      </c>
      <c r="J55" s="2"/>
      <c r="K55" s="2"/>
      <c r="L55" s="17">
        <v>891000</v>
      </c>
      <c r="M55" s="17">
        <v>891000</v>
      </c>
      <c r="N55" s="17">
        <v>891000</v>
      </c>
      <c r="O55" s="17">
        <v>891000</v>
      </c>
      <c r="P55" s="17">
        <v>891000</v>
      </c>
      <c r="Q55" s="86"/>
    </row>
    <row r="56" spans="1:18" ht="26.45" customHeight="1">
      <c r="A56" s="133"/>
      <c r="B56" s="104"/>
      <c r="C56" s="72" t="s">
        <v>11</v>
      </c>
      <c r="D56" s="84" t="s">
        <v>14</v>
      </c>
      <c r="E56" s="84" t="s">
        <v>23</v>
      </c>
      <c r="F56" s="99" t="s">
        <v>124</v>
      </c>
      <c r="G56" s="100"/>
      <c r="H56" s="101"/>
      <c r="I56" s="84" t="s">
        <v>83</v>
      </c>
      <c r="J56" s="17"/>
      <c r="K56" s="17"/>
      <c r="L56" s="17">
        <v>302990</v>
      </c>
      <c r="M56" s="17">
        <v>302990</v>
      </c>
      <c r="N56" s="17">
        <v>302990</v>
      </c>
      <c r="O56" s="17">
        <f>O72</f>
        <v>0</v>
      </c>
      <c r="P56" s="17">
        <f>P72</f>
        <v>0</v>
      </c>
      <c r="Q56" s="86"/>
    </row>
    <row r="57" spans="1:18" ht="25.5">
      <c r="A57" s="132"/>
      <c r="B57" s="103" t="s">
        <v>50</v>
      </c>
      <c r="C57" s="38" t="s">
        <v>98</v>
      </c>
      <c r="D57" s="68" t="s">
        <v>14</v>
      </c>
      <c r="E57" s="68" t="s">
        <v>23</v>
      </c>
      <c r="F57" s="99" t="s">
        <v>52</v>
      </c>
      <c r="G57" s="100"/>
      <c r="H57" s="101"/>
      <c r="I57" s="68">
        <v>611</v>
      </c>
      <c r="J57" s="17">
        <f>SUM(J59:J59)</f>
        <v>58505383</v>
      </c>
      <c r="K57" s="17">
        <f>SUM(K59:K59)</f>
        <v>58505383</v>
      </c>
      <c r="L57" s="17">
        <f>SUM(L59:L59)</f>
        <v>67620449</v>
      </c>
      <c r="M57" s="17">
        <f>SUM(M59:M59)</f>
        <v>67620449</v>
      </c>
      <c r="N57" s="17">
        <f>SUM(N59:N59)</f>
        <v>67620449</v>
      </c>
      <c r="O57" s="17">
        <f t="shared" ref="O57:P57" si="20">SUM(O59:O59)</f>
        <v>57597825</v>
      </c>
      <c r="P57" s="17">
        <f t="shared" si="20"/>
        <v>57597825</v>
      </c>
      <c r="Q57" s="106"/>
    </row>
    <row r="58" spans="1:18">
      <c r="A58" s="133"/>
      <c r="B58" s="104"/>
      <c r="C58" s="55" t="s">
        <v>7</v>
      </c>
      <c r="D58" s="68"/>
      <c r="E58" s="68"/>
      <c r="F58" s="98"/>
      <c r="G58" s="98"/>
      <c r="H58" s="98"/>
      <c r="I58" s="68"/>
      <c r="J58" s="17"/>
      <c r="K58" s="17"/>
      <c r="L58" s="17"/>
      <c r="M58" s="17"/>
      <c r="N58" s="17"/>
      <c r="O58" s="17"/>
      <c r="P58" s="17"/>
      <c r="Q58" s="107"/>
    </row>
    <row r="59" spans="1:18" ht="28.9" customHeight="1">
      <c r="A59" s="133"/>
      <c r="B59" s="104"/>
      <c r="C59" s="72" t="s">
        <v>11</v>
      </c>
      <c r="D59" s="68" t="s">
        <v>14</v>
      </c>
      <c r="E59" s="68" t="s">
        <v>23</v>
      </c>
      <c r="F59" s="99" t="s">
        <v>52</v>
      </c>
      <c r="G59" s="100"/>
      <c r="H59" s="101"/>
      <c r="I59" s="68">
        <v>611</v>
      </c>
      <c r="J59" s="17">
        <v>58505383</v>
      </c>
      <c r="K59" s="17">
        <v>58505383</v>
      </c>
      <c r="L59" s="17">
        <v>67620449</v>
      </c>
      <c r="M59" s="17">
        <v>67620449</v>
      </c>
      <c r="N59" s="17">
        <v>67620449</v>
      </c>
      <c r="O59" s="17">
        <v>57597825</v>
      </c>
      <c r="P59" s="17">
        <v>57597825</v>
      </c>
      <c r="Q59" s="108"/>
      <c r="R59" s="15"/>
    </row>
    <row r="60" spans="1:18" ht="25.5">
      <c r="A60" s="144"/>
      <c r="B60" s="144" t="s">
        <v>53</v>
      </c>
      <c r="C60" s="38" t="s">
        <v>98</v>
      </c>
      <c r="D60" s="68" t="s">
        <v>14</v>
      </c>
      <c r="E60" s="68" t="s">
        <v>23</v>
      </c>
      <c r="F60" s="131" t="s">
        <v>54</v>
      </c>
      <c r="G60" s="131"/>
      <c r="H60" s="131"/>
      <c r="I60" s="68">
        <v>611</v>
      </c>
      <c r="J60" s="17">
        <f>J62</f>
        <v>73129408</v>
      </c>
      <c r="K60" s="17">
        <f t="shared" ref="K60:N60" si="21">K62</f>
        <v>73129408</v>
      </c>
      <c r="L60" s="17">
        <f t="shared" si="21"/>
        <v>76228192</v>
      </c>
      <c r="M60" s="17">
        <f t="shared" si="21"/>
        <v>76228192</v>
      </c>
      <c r="N60" s="17">
        <f t="shared" si="21"/>
        <v>76228192</v>
      </c>
      <c r="O60" s="17">
        <f t="shared" ref="O60:P60" si="22">O62</f>
        <v>71023643</v>
      </c>
      <c r="P60" s="17">
        <f t="shared" si="22"/>
        <v>71023643</v>
      </c>
      <c r="Q60" s="109"/>
    </row>
    <row r="61" spans="1:18">
      <c r="A61" s="144"/>
      <c r="B61" s="144"/>
      <c r="C61" s="55" t="s">
        <v>7</v>
      </c>
      <c r="D61" s="68"/>
      <c r="E61" s="68"/>
      <c r="F61" s="98"/>
      <c r="G61" s="98"/>
      <c r="H61" s="98"/>
      <c r="I61" s="68"/>
      <c r="J61" s="17"/>
      <c r="K61" s="17"/>
      <c r="L61" s="17"/>
      <c r="M61" s="17"/>
      <c r="N61" s="17"/>
      <c r="O61" s="17"/>
      <c r="P61" s="17"/>
      <c r="Q61" s="110"/>
    </row>
    <row r="62" spans="1:18" ht="36" customHeight="1">
      <c r="A62" s="144"/>
      <c r="B62" s="144"/>
      <c r="C62" s="38" t="s">
        <v>11</v>
      </c>
      <c r="D62" s="68" t="s">
        <v>14</v>
      </c>
      <c r="E62" s="68" t="s">
        <v>23</v>
      </c>
      <c r="F62" s="131" t="s">
        <v>54</v>
      </c>
      <c r="G62" s="131"/>
      <c r="H62" s="131"/>
      <c r="I62" s="68">
        <v>611</v>
      </c>
      <c r="J62" s="17">
        <v>73129408</v>
      </c>
      <c r="K62" s="17">
        <v>73129408</v>
      </c>
      <c r="L62" s="17">
        <v>76228192</v>
      </c>
      <c r="M62" s="17">
        <v>76228192</v>
      </c>
      <c r="N62" s="17">
        <v>76228192</v>
      </c>
      <c r="O62" s="17">
        <v>71023643</v>
      </c>
      <c r="P62" s="17">
        <v>71023643</v>
      </c>
      <c r="Q62" s="111"/>
      <c r="R62" s="15"/>
    </row>
    <row r="63" spans="1:18" ht="25.5">
      <c r="A63" s="132"/>
      <c r="B63" s="103" t="s">
        <v>55</v>
      </c>
      <c r="C63" s="38" t="s">
        <v>98</v>
      </c>
      <c r="D63" s="68" t="s">
        <v>14</v>
      </c>
      <c r="E63" s="68" t="s">
        <v>23</v>
      </c>
      <c r="F63" s="131" t="s">
        <v>56</v>
      </c>
      <c r="G63" s="131"/>
      <c r="H63" s="131"/>
      <c r="I63" s="68">
        <v>621</v>
      </c>
      <c r="J63" s="17">
        <f>J65</f>
        <v>37369815</v>
      </c>
      <c r="K63" s="17">
        <f t="shared" ref="K63:P63" si="23">K65</f>
        <v>37369815</v>
      </c>
      <c r="L63" s="17">
        <f t="shared" si="23"/>
        <v>38723209</v>
      </c>
      <c r="M63" s="17">
        <f t="shared" si="23"/>
        <v>38723209</v>
      </c>
      <c r="N63" s="17">
        <f t="shared" si="23"/>
        <v>38723209</v>
      </c>
      <c r="O63" s="17">
        <f t="shared" si="23"/>
        <v>35877524</v>
      </c>
      <c r="P63" s="17">
        <f t="shared" si="23"/>
        <v>35877524</v>
      </c>
      <c r="Q63" s="109"/>
      <c r="R63" s="15"/>
    </row>
    <row r="64" spans="1:18" ht="15.6" customHeight="1">
      <c r="A64" s="133"/>
      <c r="B64" s="104"/>
      <c r="C64" s="55" t="s">
        <v>7</v>
      </c>
      <c r="D64" s="68"/>
      <c r="E64" s="68"/>
      <c r="F64" s="98"/>
      <c r="G64" s="98"/>
      <c r="H64" s="98"/>
      <c r="I64" s="68"/>
      <c r="J64" s="17"/>
      <c r="K64" s="17"/>
      <c r="L64" s="17"/>
      <c r="M64" s="17"/>
      <c r="N64" s="17"/>
      <c r="O64" s="17"/>
      <c r="P64" s="17"/>
      <c r="Q64" s="110"/>
    </row>
    <row r="65" spans="1:18" ht="43.9" customHeight="1">
      <c r="A65" s="134"/>
      <c r="B65" s="105"/>
      <c r="C65" s="38" t="s">
        <v>11</v>
      </c>
      <c r="D65" s="68" t="s">
        <v>14</v>
      </c>
      <c r="E65" s="68" t="s">
        <v>23</v>
      </c>
      <c r="F65" s="131" t="s">
        <v>56</v>
      </c>
      <c r="G65" s="131"/>
      <c r="H65" s="131"/>
      <c r="I65" s="68">
        <v>621</v>
      </c>
      <c r="J65" s="17">
        <v>37369815</v>
      </c>
      <c r="K65" s="17">
        <v>37369815</v>
      </c>
      <c r="L65" s="17">
        <v>38723209</v>
      </c>
      <c r="M65" s="17">
        <v>38723209</v>
      </c>
      <c r="N65" s="17">
        <v>38723209</v>
      </c>
      <c r="O65" s="17">
        <v>35877524</v>
      </c>
      <c r="P65" s="17">
        <v>35877524</v>
      </c>
      <c r="Q65" s="111"/>
      <c r="R65" s="15"/>
    </row>
    <row r="66" spans="1:18" ht="26.45" customHeight="1">
      <c r="A66" s="132"/>
      <c r="B66" s="103" t="s">
        <v>104</v>
      </c>
      <c r="C66" s="38" t="s">
        <v>98</v>
      </c>
      <c r="D66" s="68" t="s">
        <v>80</v>
      </c>
      <c r="E66" s="68" t="s">
        <v>23</v>
      </c>
      <c r="F66" s="102" t="s">
        <v>81</v>
      </c>
      <c r="G66" s="100"/>
      <c r="H66" s="101"/>
      <c r="I66" s="68" t="s">
        <v>82</v>
      </c>
      <c r="J66" s="17">
        <f t="shared" ref="J66:K66" si="24">J68</f>
        <v>0</v>
      </c>
      <c r="K66" s="17">
        <f t="shared" si="24"/>
        <v>0</v>
      </c>
      <c r="L66" s="92">
        <v>0</v>
      </c>
      <c r="M66" s="92">
        <f t="shared" ref="M66:N66" si="25">M68</f>
        <v>0</v>
      </c>
      <c r="N66" s="92">
        <f t="shared" si="25"/>
        <v>0</v>
      </c>
      <c r="O66" s="17">
        <f t="shared" ref="O66:P66" si="26">O68</f>
        <v>0</v>
      </c>
      <c r="P66" s="17">
        <f t="shared" si="26"/>
        <v>0</v>
      </c>
      <c r="Q66" s="109"/>
      <c r="R66" s="15"/>
    </row>
    <row r="67" spans="1:18">
      <c r="A67" s="133"/>
      <c r="B67" s="104"/>
      <c r="C67" s="55" t="s">
        <v>7</v>
      </c>
      <c r="D67" s="68"/>
      <c r="E67" s="68"/>
      <c r="F67" s="99"/>
      <c r="G67" s="100"/>
      <c r="H67" s="101"/>
      <c r="I67" s="68"/>
      <c r="J67" s="2"/>
      <c r="K67" s="2"/>
      <c r="L67" s="2"/>
      <c r="M67" s="2"/>
      <c r="N67" s="2"/>
      <c r="O67" s="2"/>
      <c r="P67" s="2"/>
      <c r="Q67" s="110"/>
      <c r="R67" s="15"/>
    </row>
    <row r="68" spans="1:18" ht="93" customHeight="1">
      <c r="A68" s="134"/>
      <c r="B68" s="105"/>
      <c r="C68" s="73" t="s">
        <v>106</v>
      </c>
      <c r="D68" s="80" t="s">
        <v>80</v>
      </c>
      <c r="E68" s="80" t="s">
        <v>23</v>
      </c>
      <c r="F68" s="102" t="s">
        <v>81</v>
      </c>
      <c r="G68" s="100"/>
      <c r="H68" s="101"/>
      <c r="I68" s="80" t="s">
        <v>82</v>
      </c>
      <c r="J68" s="17">
        <v>0</v>
      </c>
      <c r="K68" s="17">
        <v>0</v>
      </c>
      <c r="L68" s="17">
        <v>1000000</v>
      </c>
      <c r="M68" s="17">
        <v>0</v>
      </c>
      <c r="N68" s="17">
        <v>0</v>
      </c>
      <c r="O68" s="17">
        <v>0</v>
      </c>
      <c r="P68" s="17">
        <v>0</v>
      </c>
      <c r="Q68" s="111"/>
      <c r="R68" s="15"/>
    </row>
    <row r="69" spans="1:18" ht="15.6" customHeight="1">
      <c r="A69" s="144"/>
      <c r="B69" s="144" t="s">
        <v>67</v>
      </c>
      <c r="C69" s="38" t="s">
        <v>99</v>
      </c>
      <c r="D69" s="74" t="s">
        <v>63</v>
      </c>
      <c r="E69" s="74" t="s">
        <v>65</v>
      </c>
      <c r="F69" s="131" t="s">
        <v>64</v>
      </c>
      <c r="G69" s="131"/>
      <c r="H69" s="131"/>
      <c r="I69" s="74" t="s">
        <v>66</v>
      </c>
      <c r="J69" s="17">
        <f t="shared" ref="J69:K69" si="27">J71</f>
        <v>8813000</v>
      </c>
      <c r="K69" s="17">
        <f t="shared" si="27"/>
        <v>8813000</v>
      </c>
      <c r="L69" s="17">
        <f t="shared" ref="L69" si="28">L71</f>
        <v>12057000</v>
      </c>
      <c r="M69" s="17">
        <f t="shared" ref="M69:P69" si="29">M71</f>
        <v>12057000</v>
      </c>
      <c r="N69" s="17">
        <f t="shared" si="29"/>
        <v>11353613.550000001</v>
      </c>
      <c r="O69" s="17">
        <f t="shared" si="29"/>
        <v>8413000</v>
      </c>
      <c r="P69" s="17">
        <f t="shared" si="29"/>
        <v>8413000</v>
      </c>
      <c r="Q69" s="124" t="s">
        <v>137</v>
      </c>
    </row>
    <row r="70" spans="1:18">
      <c r="A70" s="144"/>
      <c r="B70" s="144"/>
      <c r="C70" s="55" t="s">
        <v>7</v>
      </c>
      <c r="D70" s="80"/>
      <c r="E70" s="80"/>
      <c r="F70" s="98"/>
      <c r="G70" s="98"/>
      <c r="H70" s="98"/>
      <c r="I70" s="80"/>
      <c r="J70" s="17"/>
      <c r="K70" s="17"/>
      <c r="L70" s="17"/>
      <c r="M70" s="17"/>
      <c r="N70" s="17"/>
      <c r="O70" s="17"/>
      <c r="P70" s="17"/>
      <c r="Q70" s="125"/>
    </row>
    <row r="71" spans="1:18" ht="45">
      <c r="A71" s="144"/>
      <c r="B71" s="144"/>
      <c r="C71" s="71" t="s">
        <v>62</v>
      </c>
      <c r="D71" s="80" t="s">
        <v>63</v>
      </c>
      <c r="E71" s="80" t="s">
        <v>65</v>
      </c>
      <c r="F71" s="131" t="s">
        <v>64</v>
      </c>
      <c r="G71" s="131"/>
      <c r="H71" s="131"/>
      <c r="I71" s="80" t="s">
        <v>66</v>
      </c>
      <c r="J71" s="17">
        <v>8813000</v>
      </c>
      <c r="K71" s="17">
        <v>8813000</v>
      </c>
      <c r="L71" s="92">
        <v>12057000</v>
      </c>
      <c r="M71" s="92">
        <v>12057000</v>
      </c>
      <c r="N71" s="92">
        <v>11353613.550000001</v>
      </c>
      <c r="O71" s="17">
        <v>8413000</v>
      </c>
      <c r="P71" s="17">
        <v>8413000</v>
      </c>
      <c r="Q71" s="126"/>
      <c r="R71" s="15"/>
    </row>
    <row r="72" spans="1:18">
      <c r="A72" s="166"/>
      <c r="B72" s="173" t="s">
        <v>111</v>
      </c>
      <c r="C72" s="38" t="s">
        <v>99</v>
      </c>
      <c r="D72" s="80" t="s">
        <v>63</v>
      </c>
      <c r="E72" s="80" t="s">
        <v>65</v>
      </c>
      <c r="F72" s="102" t="s">
        <v>115</v>
      </c>
      <c r="G72" s="100"/>
      <c r="H72" s="101"/>
      <c r="I72" s="80" t="s">
        <v>97</v>
      </c>
      <c r="J72" s="17">
        <f t="shared" ref="J72:P72" si="30">J74</f>
        <v>0</v>
      </c>
      <c r="K72" s="17">
        <f t="shared" si="30"/>
        <v>0</v>
      </c>
      <c r="L72" s="17">
        <f t="shared" si="30"/>
        <v>0</v>
      </c>
      <c r="M72" s="17">
        <f t="shared" si="30"/>
        <v>0</v>
      </c>
      <c r="N72" s="17">
        <f t="shared" si="30"/>
        <v>0</v>
      </c>
      <c r="O72" s="17">
        <f t="shared" si="30"/>
        <v>0</v>
      </c>
      <c r="P72" s="17">
        <f t="shared" si="30"/>
        <v>0</v>
      </c>
      <c r="Q72" s="118"/>
      <c r="R72" s="15"/>
    </row>
    <row r="73" spans="1:18">
      <c r="A73" s="166"/>
      <c r="B73" s="174"/>
      <c r="C73" s="55" t="s">
        <v>7</v>
      </c>
      <c r="D73" s="80"/>
      <c r="E73" s="80"/>
      <c r="F73" s="99"/>
      <c r="G73" s="100"/>
      <c r="H73" s="101"/>
      <c r="I73" s="80"/>
      <c r="J73" s="17"/>
      <c r="K73" s="17"/>
      <c r="L73" s="17"/>
      <c r="M73" s="17"/>
      <c r="N73" s="17"/>
      <c r="O73" s="17"/>
      <c r="P73" s="17"/>
      <c r="Q73" s="119"/>
      <c r="R73" s="15"/>
    </row>
    <row r="74" spans="1:18" ht="45">
      <c r="A74" s="166"/>
      <c r="B74" s="175"/>
      <c r="C74" s="71" t="s">
        <v>62</v>
      </c>
      <c r="D74" s="80" t="s">
        <v>63</v>
      </c>
      <c r="E74" s="80" t="s">
        <v>65</v>
      </c>
      <c r="F74" s="102" t="s">
        <v>115</v>
      </c>
      <c r="G74" s="100"/>
      <c r="H74" s="101"/>
      <c r="I74" s="80" t="s">
        <v>97</v>
      </c>
      <c r="J74" s="17">
        <v>0</v>
      </c>
      <c r="K74" s="17">
        <v>0</v>
      </c>
      <c r="L74" s="92">
        <v>0</v>
      </c>
      <c r="M74" s="92">
        <v>0</v>
      </c>
      <c r="N74" s="92">
        <v>0</v>
      </c>
      <c r="O74" s="17">
        <v>0</v>
      </c>
      <c r="P74" s="17">
        <v>0</v>
      </c>
      <c r="Q74" s="120"/>
      <c r="R74" s="15"/>
    </row>
    <row r="75" spans="1:18" ht="25.5" customHeight="1">
      <c r="A75" s="166"/>
      <c r="B75" s="173" t="s">
        <v>95</v>
      </c>
      <c r="C75" s="38" t="s">
        <v>98</v>
      </c>
      <c r="D75" s="74" t="s">
        <v>110</v>
      </c>
      <c r="E75" s="74" t="s">
        <v>110</v>
      </c>
      <c r="F75" s="99" t="s">
        <v>96</v>
      </c>
      <c r="G75" s="100"/>
      <c r="H75" s="101"/>
      <c r="I75" s="74" t="s">
        <v>110</v>
      </c>
      <c r="J75" s="17">
        <f t="shared" ref="J75:K75" si="31">J77+J78</f>
        <v>11500000</v>
      </c>
      <c r="K75" s="17">
        <f t="shared" si="31"/>
        <v>7071722.9199999999</v>
      </c>
      <c r="L75" s="17">
        <f>L77+L78</f>
        <v>5722773.9700000007</v>
      </c>
      <c r="M75" s="17">
        <f t="shared" ref="M75:P75" si="32">M77+M78</f>
        <v>5722773.9700000007</v>
      </c>
      <c r="N75" s="17">
        <f t="shared" si="32"/>
        <v>5514163.46</v>
      </c>
      <c r="O75" s="17">
        <f t="shared" si="32"/>
        <v>0</v>
      </c>
      <c r="P75" s="17">
        <f t="shared" si="32"/>
        <v>0</v>
      </c>
      <c r="Q75" s="109"/>
    </row>
    <row r="76" spans="1:18">
      <c r="A76" s="166"/>
      <c r="B76" s="174"/>
      <c r="C76" s="55" t="s">
        <v>7</v>
      </c>
      <c r="D76" s="68"/>
      <c r="E76" s="68"/>
      <c r="F76" s="98"/>
      <c r="G76" s="98"/>
      <c r="H76" s="98"/>
      <c r="I76" s="68"/>
      <c r="J76" s="17"/>
      <c r="K76" s="17"/>
      <c r="L76" s="17"/>
      <c r="M76" s="17"/>
      <c r="N76" s="17"/>
      <c r="O76" s="17"/>
      <c r="P76" s="17"/>
      <c r="Q76" s="110"/>
    </row>
    <row r="77" spans="1:18" ht="41.45" customHeight="1">
      <c r="A77" s="166"/>
      <c r="B77" s="174"/>
      <c r="C77" s="71" t="s">
        <v>62</v>
      </c>
      <c r="D77" s="80" t="s">
        <v>63</v>
      </c>
      <c r="E77" s="80" t="s">
        <v>65</v>
      </c>
      <c r="F77" s="99" t="s">
        <v>96</v>
      </c>
      <c r="G77" s="100"/>
      <c r="H77" s="101"/>
      <c r="I77" s="80" t="s">
        <v>97</v>
      </c>
      <c r="J77" s="17">
        <v>11500000</v>
      </c>
      <c r="K77" s="17">
        <v>7071722.9199999999</v>
      </c>
      <c r="L77" s="92">
        <v>3729749.97</v>
      </c>
      <c r="M77" s="92">
        <v>3729749.97</v>
      </c>
      <c r="N77" s="92">
        <v>3521139.46</v>
      </c>
      <c r="O77" s="17">
        <v>0</v>
      </c>
      <c r="P77" s="17">
        <v>0</v>
      </c>
      <c r="Q77" s="110"/>
      <c r="R77" s="15"/>
    </row>
    <row r="78" spans="1:18" s="59" customFormat="1" ht="32.25" customHeight="1">
      <c r="A78" s="166"/>
      <c r="B78" s="175"/>
      <c r="C78" s="71" t="s">
        <v>11</v>
      </c>
      <c r="D78" s="74" t="s">
        <v>14</v>
      </c>
      <c r="E78" s="74" t="s">
        <v>23</v>
      </c>
      <c r="F78" s="102" t="s">
        <v>96</v>
      </c>
      <c r="G78" s="135"/>
      <c r="H78" s="136"/>
      <c r="I78" s="74" t="s">
        <v>107</v>
      </c>
      <c r="J78" s="17">
        <v>0</v>
      </c>
      <c r="K78" s="17">
        <v>0</v>
      </c>
      <c r="L78" s="17">
        <v>1993024</v>
      </c>
      <c r="M78" s="17">
        <v>1993024</v>
      </c>
      <c r="N78" s="17">
        <v>1993024</v>
      </c>
      <c r="O78" s="17">
        <v>0</v>
      </c>
      <c r="P78" s="17">
        <v>0</v>
      </c>
      <c r="Q78" s="111"/>
      <c r="R78" s="58"/>
    </row>
    <row r="79" spans="1:18" s="59" customFormat="1" ht="25.5" customHeight="1">
      <c r="A79" s="132"/>
      <c r="B79" s="103" t="s">
        <v>108</v>
      </c>
      <c r="C79" s="38" t="s">
        <v>98</v>
      </c>
      <c r="D79" s="68" t="s">
        <v>14</v>
      </c>
      <c r="E79" s="68" t="s">
        <v>23</v>
      </c>
      <c r="F79" s="102" t="s">
        <v>109</v>
      </c>
      <c r="G79" s="135"/>
      <c r="H79" s="136"/>
      <c r="I79" s="68" t="s">
        <v>83</v>
      </c>
      <c r="J79" s="17">
        <v>0</v>
      </c>
      <c r="K79" s="17">
        <v>0</v>
      </c>
      <c r="L79" s="17">
        <f>L81</f>
        <v>2239000</v>
      </c>
      <c r="M79" s="17">
        <f>M81</f>
        <v>2239000</v>
      </c>
      <c r="N79" s="17">
        <f>N81</f>
        <v>2239000</v>
      </c>
      <c r="O79" s="17">
        <v>0</v>
      </c>
      <c r="P79" s="17">
        <v>0</v>
      </c>
      <c r="Q79" s="118"/>
      <c r="R79" s="58"/>
    </row>
    <row r="80" spans="1:18" s="59" customFormat="1" ht="22.5" customHeight="1">
      <c r="A80" s="133"/>
      <c r="B80" s="104"/>
      <c r="C80" s="55" t="s">
        <v>7</v>
      </c>
      <c r="D80" s="68"/>
      <c r="E80" s="68"/>
      <c r="F80" s="102"/>
      <c r="G80" s="135"/>
      <c r="H80" s="136"/>
      <c r="I80" s="68"/>
      <c r="J80" s="17"/>
      <c r="K80" s="17"/>
      <c r="L80" s="17"/>
      <c r="M80" s="17"/>
      <c r="N80" s="17"/>
      <c r="O80" s="17"/>
      <c r="P80" s="17"/>
      <c r="Q80" s="119"/>
      <c r="R80" s="58"/>
    </row>
    <row r="81" spans="1:18" s="59" customFormat="1" ht="32.25" customHeight="1">
      <c r="A81" s="134"/>
      <c r="B81" s="105"/>
      <c r="C81" s="38" t="s">
        <v>11</v>
      </c>
      <c r="D81" s="68" t="s">
        <v>14</v>
      </c>
      <c r="E81" s="68" t="s">
        <v>23</v>
      </c>
      <c r="F81" s="102" t="s">
        <v>109</v>
      </c>
      <c r="G81" s="135"/>
      <c r="H81" s="136"/>
      <c r="I81" s="68" t="s">
        <v>83</v>
      </c>
      <c r="J81" s="17">
        <v>0</v>
      </c>
      <c r="K81" s="17">
        <v>0</v>
      </c>
      <c r="L81" s="17">
        <v>2239000</v>
      </c>
      <c r="M81" s="17">
        <v>2239000</v>
      </c>
      <c r="N81" s="17">
        <v>2239000</v>
      </c>
      <c r="O81" s="17">
        <v>0</v>
      </c>
      <c r="P81" s="17">
        <v>0</v>
      </c>
      <c r="Q81" s="120"/>
      <c r="R81" s="58"/>
    </row>
    <row r="82" spans="1:18" s="59" customFormat="1" ht="32.25" customHeight="1">
      <c r="A82" s="132"/>
      <c r="B82" s="103" t="s">
        <v>126</v>
      </c>
      <c r="C82" s="38" t="s">
        <v>98</v>
      </c>
      <c r="D82" s="79" t="s">
        <v>14</v>
      </c>
      <c r="E82" s="79" t="s">
        <v>23</v>
      </c>
      <c r="F82" s="102" t="s">
        <v>125</v>
      </c>
      <c r="G82" s="135"/>
      <c r="H82" s="136"/>
      <c r="I82" s="79" t="s">
        <v>83</v>
      </c>
      <c r="J82" s="17">
        <v>0</v>
      </c>
      <c r="K82" s="17">
        <v>0</v>
      </c>
      <c r="L82" s="17">
        <f>L84</f>
        <v>1459655.28</v>
      </c>
      <c r="M82" s="17">
        <f t="shared" ref="M82:N82" si="33">M84</f>
        <v>1459655.28</v>
      </c>
      <c r="N82" s="17">
        <f t="shared" si="33"/>
        <v>1459655.28</v>
      </c>
      <c r="O82" s="17">
        <v>0</v>
      </c>
      <c r="P82" s="17">
        <v>0</v>
      </c>
      <c r="Q82" s="106"/>
      <c r="R82" s="58"/>
    </row>
    <row r="83" spans="1:18" s="59" customFormat="1" ht="32.25" customHeight="1">
      <c r="A83" s="133"/>
      <c r="B83" s="104"/>
      <c r="C83" s="55" t="s">
        <v>7</v>
      </c>
      <c r="D83" s="79"/>
      <c r="E83" s="79"/>
      <c r="F83" s="102"/>
      <c r="G83" s="135"/>
      <c r="H83" s="136"/>
      <c r="I83" s="79"/>
      <c r="J83" s="17"/>
      <c r="K83" s="17"/>
      <c r="L83" s="17"/>
      <c r="M83" s="17"/>
      <c r="N83" s="17"/>
      <c r="O83" s="17"/>
      <c r="P83" s="17"/>
      <c r="Q83" s="107"/>
      <c r="R83" s="58"/>
    </row>
    <row r="84" spans="1:18" s="59" customFormat="1" ht="32.25" customHeight="1">
      <c r="A84" s="134"/>
      <c r="B84" s="105"/>
      <c r="C84" s="38" t="s">
        <v>11</v>
      </c>
      <c r="D84" s="79" t="s">
        <v>14</v>
      </c>
      <c r="E84" s="79" t="s">
        <v>23</v>
      </c>
      <c r="F84" s="102" t="s">
        <v>125</v>
      </c>
      <c r="G84" s="135"/>
      <c r="H84" s="136"/>
      <c r="I84" s="79" t="s">
        <v>83</v>
      </c>
      <c r="J84" s="17">
        <v>0</v>
      </c>
      <c r="K84" s="17">
        <v>0</v>
      </c>
      <c r="L84" s="17">
        <v>1459655.28</v>
      </c>
      <c r="M84" s="17">
        <v>1459655.28</v>
      </c>
      <c r="N84" s="17">
        <v>1459655.28</v>
      </c>
      <c r="O84" s="17">
        <v>0</v>
      </c>
      <c r="P84" s="17">
        <v>0</v>
      </c>
      <c r="Q84" s="108"/>
      <c r="R84" s="58"/>
    </row>
    <row r="85" spans="1:18" s="59" customFormat="1" ht="32.25" customHeight="1">
      <c r="A85" s="132"/>
      <c r="B85" s="176" t="s">
        <v>122</v>
      </c>
      <c r="C85" s="38" t="s">
        <v>98</v>
      </c>
      <c r="D85" s="74" t="s">
        <v>14</v>
      </c>
      <c r="E85" s="74" t="s">
        <v>23</v>
      </c>
      <c r="F85" s="102" t="s">
        <v>123</v>
      </c>
      <c r="G85" s="135"/>
      <c r="H85" s="136"/>
      <c r="I85" s="74" t="s">
        <v>83</v>
      </c>
      <c r="J85" s="17">
        <v>0</v>
      </c>
      <c r="K85" s="17">
        <v>0</v>
      </c>
      <c r="L85" s="17">
        <f>L87</f>
        <v>11555710</v>
      </c>
      <c r="M85" s="17">
        <f>M87</f>
        <v>11555710</v>
      </c>
      <c r="N85" s="17">
        <f>N87</f>
        <v>11555710</v>
      </c>
      <c r="O85" s="17">
        <v>0</v>
      </c>
      <c r="P85" s="17">
        <v>0</v>
      </c>
      <c r="Q85" s="118"/>
      <c r="R85" s="58"/>
    </row>
    <row r="86" spans="1:18" s="59" customFormat="1" ht="32.25" customHeight="1">
      <c r="A86" s="133"/>
      <c r="B86" s="177"/>
      <c r="C86" s="55" t="s">
        <v>7</v>
      </c>
      <c r="D86" s="74"/>
      <c r="E86" s="74"/>
      <c r="F86" s="102"/>
      <c r="G86" s="135"/>
      <c r="H86" s="136"/>
      <c r="I86" s="74"/>
      <c r="J86" s="17"/>
      <c r="K86" s="17"/>
      <c r="L86" s="17"/>
      <c r="M86" s="17"/>
      <c r="N86" s="17"/>
      <c r="O86" s="17"/>
      <c r="P86" s="17"/>
      <c r="Q86" s="119"/>
      <c r="R86" s="58"/>
    </row>
    <row r="87" spans="1:18" s="59" customFormat="1" ht="66.75" customHeight="1">
      <c r="A87" s="134"/>
      <c r="B87" s="178"/>
      <c r="C87" s="38" t="s">
        <v>11</v>
      </c>
      <c r="D87" s="74" t="s">
        <v>14</v>
      </c>
      <c r="E87" s="74" t="s">
        <v>23</v>
      </c>
      <c r="F87" s="102" t="s">
        <v>123</v>
      </c>
      <c r="G87" s="135"/>
      <c r="H87" s="136"/>
      <c r="I87" s="74" t="s">
        <v>83</v>
      </c>
      <c r="J87" s="17">
        <v>0</v>
      </c>
      <c r="K87" s="17">
        <v>0</v>
      </c>
      <c r="L87" s="17">
        <v>11555710</v>
      </c>
      <c r="M87" s="17">
        <v>11555710</v>
      </c>
      <c r="N87" s="17">
        <v>11555710</v>
      </c>
      <c r="O87" s="17">
        <v>0</v>
      </c>
      <c r="P87" s="17">
        <v>0</v>
      </c>
      <c r="Q87" s="120"/>
      <c r="R87" s="58"/>
    </row>
    <row r="88" spans="1:18" s="59" customFormat="1" ht="25.5" customHeight="1">
      <c r="A88" s="132"/>
      <c r="B88" s="176" t="s">
        <v>120</v>
      </c>
      <c r="C88" s="38" t="s">
        <v>98</v>
      </c>
      <c r="D88" s="74" t="s">
        <v>14</v>
      </c>
      <c r="E88" s="74" t="s">
        <v>23</v>
      </c>
      <c r="F88" s="102" t="s">
        <v>121</v>
      </c>
      <c r="G88" s="135"/>
      <c r="H88" s="136"/>
      <c r="I88" s="74" t="s">
        <v>83</v>
      </c>
      <c r="J88" s="17">
        <v>0</v>
      </c>
      <c r="K88" s="17">
        <v>0</v>
      </c>
      <c r="L88" s="17">
        <f>L90</f>
        <v>1155569</v>
      </c>
      <c r="M88" s="17">
        <f>M90</f>
        <v>1155569</v>
      </c>
      <c r="N88" s="17">
        <f>N90</f>
        <v>1155569</v>
      </c>
      <c r="O88" s="17">
        <v>0</v>
      </c>
      <c r="P88" s="17">
        <v>0</v>
      </c>
      <c r="Q88" s="118"/>
      <c r="R88" s="58"/>
    </row>
    <row r="89" spans="1:18" s="59" customFormat="1" ht="22.5" customHeight="1">
      <c r="A89" s="133"/>
      <c r="B89" s="177"/>
      <c r="C89" s="55" t="s">
        <v>7</v>
      </c>
      <c r="D89" s="74"/>
      <c r="E89" s="74"/>
      <c r="F89" s="102"/>
      <c r="G89" s="135"/>
      <c r="H89" s="136"/>
      <c r="I89" s="74"/>
      <c r="J89" s="17"/>
      <c r="K89" s="17"/>
      <c r="L89" s="17"/>
      <c r="M89" s="17"/>
      <c r="N89" s="17"/>
      <c r="O89" s="17"/>
      <c r="P89" s="17"/>
      <c r="Q89" s="119"/>
      <c r="R89" s="58"/>
    </row>
    <row r="90" spans="1:18" s="59" customFormat="1" ht="87.6" customHeight="1">
      <c r="A90" s="134"/>
      <c r="B90" s="178"/>
      <c r="C90" s="38" t="s">
        <v>11</v>
      </c>
      <c r="D90" s="74" t="s">
        <v>14</v>
      </c>
      <c r="E90" s="74" t="s">
        <v>23</v>
      </c>
      <c r="F90" s="102" t="s">
        <v>121</v>
      </c>
      <c r="G90" s="135"/>
      <c r="H90" s="136"/>
      <c r="I90" s="74" t="s">
        <v>83</v>
      </c>
      <c r="J90" s="17">
        <v>0</v>
      </c>
      <c r="K90" s="17">
        <v>0</v>
      </c>
      <c r="L90" s="17">
        <v>1155569</v>
      </c>
      <c r="M90" s="17">
        <v>1155569</v>
      </c>
      <c r="N90" s="17">
        <v>1155569</v>
      </c>
      <c r="O90" s="17">
        <v>0</v>
      </c>
      <c r="P90" s="17">
        <v>0</v>
      </c>
      <c r="Q90" s="120"/>
      <c r="R90" s="58"/>
    </row>
    <row r="91" spans="1:18" ht="38.25" customHeight="1">
      <c r="A91" s="137" t="s">
        <v>42</v>
      </c>
      <c r="B91" s="145" t="s">
        <v>78</v>
      </c>
      <c r="C91" s="38" t="s">
        <v>9</v>
      </c>
      <c r="D91" s="68" t="s">
        <v>14</v>
      </c>
      <c r="E91" s="68" t="s">
        <v>110</v>
      </c>
      <c r="F91" s="131" t="s">
        <v>57</v>
      </c>
      <c r="G91" s="131"/>
      <c r="H91" s="131"/>
      <c r="I91" s="68" t="s">
        <v>110</v>
      </c>
      <c r="J91" s="17">
        <f>J93</f>
        <v>89432385</v>
      </c>
      <c r="K91" s="17">
        <f t="shared" ref="K91:P91" si="34">K93</f>
        <v>89404564.030000001</v>
      </c>
      <c r="L91" s="17">
        <f>L93+L94</f>
        <v>105646657</v>
      </c>
      <c r="M91" s="17">
        <f>M93+M94</f>
        <v>105646657</v>
      </c>
      <c r="N91" s="17">
        <f>N93+N94</f>
        <v>105628286.99000001</v>
      </c>
      <c r="O91" s="17">
        <f t="shared" si="34"/>
        <v>89385227</v>
      </c>
      <c r="P91" s="17">
        <f t="shared" si="34"/>
        <v>89385227</v>
      </c>
      <c r="Q91" s="127"/>
    </row>
    <row r="92" spans="1:18" ht="25.5">
      <c r="A92" s="138"/>
      <c r="B92" s="146"/>
      <c r="C92" s="38" t="s">
        <v>7</v>
      </c>
      <c r="D92" s="68"/>
      <c r="E92" s="68"/>
      <c r="F92" s="98"/>
      <c r="G92" s="98"/>
      <c r="H92" s="98"/>
      <c r="I92" s="68"/>
      <c r="J92" s="17"/>
      <c r="K92" s="17"/>
      <c r="L92" s="17"/>
      <c r="M92" s="17"/>
      <c r="N92" s="17"/>
      <c r="O92" s="17"/>
      <c r="P92" s="17"/>
      <c r="Q92" s="128"/>
    </row>
    <row r="93" spans="1:18" ht="25.5">
      <c r="A93" s="138"/>
      <c r="B93" s="146"/>
      <c r="C93" s="38" t="s">
        <v>11</v>
      </c>
      <c r="D93" s="68" t="s">
        <v>14</v>
      </c>
      <c r="E93" s="68" t="s">
        <v>110</v>
      </c>
      <c r="F93" s="131" t="s">
        <v>57</v>
      </c>
      <c r="G93" s="131"/>
      <c r="H93" s="131"/>
      <c r="I93" s="68" t="s">
        <v>110</v>
      </c>
      <c r="J93" s="17">
        <f t="shared" ref="J93:K93" si="35">J97+J100+J101+J102+J103</f>
        <v>89432385</v>
      </c>
      <c r="K93" s="17">
        <f t="shared" si="35"/>
        <v>89404564.030000001</v>
      </c>
      <c r="L93" s="17">
        <f>L97+L100+L101+L102+L103+L106+L107</f>
        <v>105436657</v>
      </c>
      <c r="M93" s="17">
        <f t="shared" ref="M93:P93" si="36">M97+M100+M101+M102+M103+M106+M107</f>
        <v>105436657</v>
      </c>
      <c r="N93" s="17">
        <f>N97+N100+N101+N102+N103+N106+N107</f>
        <v>105419336.99000001</v>
      </c>
      <c r="O93" s="17">
        <f t="shared" si="36"/>
        <v>89385227</v>
      </c>
      <c r="P93" s="17">
        <f t="shared" si="36"/>
        <v>89385227</v>
      </c>
      <c r="Q93" s="129"/>
    </row>
    <row r="94" spans="1:18" ht="45">
      <c r="A94" s="139"/>
      <c r="B94" s="147"/>
      <c r="C94" s="71" t="s">
        <v>62</v>
      </c>
      <c r="D94" s="81" t="s">
        <v>63</v>
      </c>
      <c r="E94" s="81" t="s">
        <v>65</v>
      </c>
      <c r="F94" s="102" t="s">
        <v>128</v>
      </c>
      <c r="G94" s="135"/>
      <c r="H94" s="136"/>
      <c r="I94" s="81" t="s">
        <v>129</v>
      </c>
      <c r="J94" s="17">
        <v>0</v>
      </c>
      <c r="K94" s="17">
        <v>0</v>
      </c>
      <c r="L94" s="17">
        <f>L110</f>
        <v>210000</v>
      </c>
      <c r="M94" s="17">
        <f>M110</f>
        <v>210000</v>
      </c>
      <c r="N94" s="17">
        <f>N110</f>
        <v>208950</v>
      </c>
      <c r="O94" s="17">
        <f>O110</f>
        <v>0</v>
      </c>
      <c r="P94" s="17">
        <f>P110</f>
        <v>0</v>
      </c>
      <c r="Q94" s="82"/>
    </row>
    <row r="95" spans="1:18" ht="25.5">
      <c r="A95" s="144"/>
      <c r="B95" s="144" t="s">
        <v>58</v>
      </c>
      <c r="C95" s="38" t="s">
        <v>98</v>
      </c>
      <c r="D95" s="68" t="s">
        <v>14</v>
      </c>
      <c r="E95" s="68" t="s">
        <v>90</v>
      </c>
      <c r="F95" s="131" t="s">
        <v>59</v>
      </c>
      <c r="G95" s="131"/>
      <c r="H95" s="131"/>
      <c r="I95" s="68">
        <v>611</v>
      </c>
      <c r="J95" s="17">
        <f>J97</f>
        <v>82981669</v>
      </c>
      <c r="K95" s="17">
        <f t="shared" ref="K95:N95" si="37">K97</f>
        <v>82981669</v>
      </c>
      <c r="L95" s="17">
        <f t="shared" si="37"/>
        <v>88183735</v>
      </c>
      <c r="M95" s="17">
        <f t="shared" si="37"/>
        <v>88183735</v>
      </c>
      <c r="N95" s="17">
        <f t="shared" si="37"/>
        <v>88183735</v>
      </c>
      <c r="O95" s="17">
        <f t="shared" ref="O95:P95" si="38">O97</f>
        <v>82773532</v>
      </c>
      <c r="P95" s="17">
        <f t="shared" si="38"/>
        <v>82773532</v>
      </c>
      <c r="Q95" s="109"/>
    </row>
    <row r="96" spans="1:18">
      <c r="A96" s="144"/>
      <c r="B96" s="144"/>
      <c r="C96" s="55" t="s">
        <v>7</v>
      </c>
      <c r="D96" s="68"/>
      <c r="E96" s="68"/>
      <c r="F96" s="98"/>
      <c r="G96" s="98"/>
      <c r="H96" s="98"/>
      <c r="I96" s="68"/>
      <c r="J96" s="17"/>
      <c r="K96" s="17"/>
      <c r="L96" s="17"/>
      <c r="M96" s="17"/>
      <c r="N96" s="17"/>
      <c r="O96" s="17"/>
      <c r="P96" s="17"/>
      <c r="Q96" s="110"/>
    </row>
    <row r="97" spans="1:18" ht="49.15" customHeight="1">
      <c r="A97" s="144"/>
      <c r="B97" s="144"/>
      <c r="C97" s="38" t="s">
        <v>11</v>
      </c>
      <c r="D97" s="68" t="s">
        <v>14</v>
      </c>
      <c r="E97" s="68" t="s">
        <v>90</v>
      </c>
      <c r="F97" s="131" t="s">
        <v>59</v>
      </c>
      <c r="G97" s="131"/>
      <c r="H97" s="131"/>
      <c r="I97" s="68">
        <v>611</v>
      </c>
      <c r="J97" s="17">
        <v>82981669</v>
      </c>
      <c r="K97" s="17">
        <v>82981669</v>
      </c>
      <c r="L97" s="17">
        <v>88183735</v>
      </c>
      <c r="M97" s="17">
        <v>88183735</v>
      </c>
      <c r="N97" s="17">
        <v>88183735</v>
      </c>
      <c r="O97" s="17">
        <v>82773532</v>
      </c>
      <c r="P97" s="17">
        <v>82773532</v>
      </c>
      <c r="Q97" s="111"/>
      <c r="R97" s="15"/>
    </row>
    <row r="98" spans="1:18" ht="25.5">
      <c r="A98" s="130"/>
      <c r="B98" s="130" t="s">
        <v>13</v>
      </c>
      <c r="C98" s="38" t="s">
        <v>98</v>
      </c>
      <c r="D98" s="68" t="s">
        <v>14</v>
      </c>
      <c r="E98" s="68" t="s">
        <v>23</v>
      </c>
      <c r="F98" s="131" t="s">
        <v>61</v>
      </c>
      <c r="G98" s="131"/>
      <c r="H98" s="131"/>
      <c r="I98" s="68" t="s">
        <v>110</v>
      </c>
      <c r="J98" s="17">
        <f t="shared" ref="J98:K98" si="39">SUM(J100:J103)</f>
        <v>6450716</v>
      </c>
      <c r="K98" s="17">
        <f t="shared" si="39"/>
        <v>6422895.0300000003</v>
      </c>
      <c r="L98" s="17">
        <f t="shared" ref="L98" si="40">SUM(L100:L103)</f>
        <v>13252922</v>
      </c>
      <c r="M98" s="17">
        <f t="shared" ref="M98:P98" si="41">SUM(M100:M103)</f>
        <v>13252922</v>
      </c>
      <c r="N98" s="17">
        <f t="shared" si="41"/>
        <v>13235601.989999998</v>
      </c>
      <c r="O98" s="17">
        <f t="shared" si="41"/>
        <v>6611695</v>
      </c>
      <c r="P98" s="17">
        <f t="shared" si="41"/>
        <v>6611695</v>
      </c>
      <c r="Q98" s="121" t="s">
        <v>135</v>
      </c>
      <c r="R98" s="148"/>
    </row>
    <row r="99" spans="1:18">
      <c r="A99" s="130"/>
      <c r="B99" s="130"/>
      <c r="C99" s="55" t="s">
        <v>7</v>
      </c>
      <c r="D99" s="68"/>
      <c r="E99" s="68"/>
      <c r="F99" s="98"/>
      <c r="G99" s="98"/>
      <c r="H99" s="98"/>
      <c r="I99" s="68"/>
      <c r="J99" s="17"/>
      <c r="K99" s="17"/>
      <c r="L99" s="17"/>
      <c r="M99" s="17"/>
      <c r="N99" s="17"/>
      <c r="O99" s="17"/>
      <c r="P99" s="17"/>
      <c r="Q99" s="122"/>
      <c r="R99" s="148"/>
    </row>
    <row r="100" spans="1:18" ht="36" customHeight="1">
      <c r="A100" s="130"/>
      <c r="B100" s="130"/>
      <c r="C100" s="149" t="s">
        <v>11</v>
      </c>
      <c r="D100" s="68" t="s">
        <v>14</v>
      </c>
      <c r="E100" s="68" t="s">
        <v>23</v>
      </c>
      <c r="F100" s="131" t="s">
        <v>61</v>
      </c>
      <c r="G100" s="131"/>
      <c r="H100" s="131"/>
      <c r="I100" s="68">
        <v>111</v>
      </c>
      <c r="J100" s="17">
        <v>4347946</v>
      </c>
      <c r="K100" s="17">
        <v>4347946</v>
      </c>
      <c r="L100" s="17">
        <v>9448735</v>
      </c>
      <c r="M100" s="17">
        <v>9448735</v>
      </c>
      <c r="N100" s="17">
        <v>9448601.3699999992</v>
      </c>
      <c r="O100" s="17">
        <v>4347946</v>
      </c>
      <c r="P100" s="17">
        <v>4347946</v>
      </c>
      <c r="Q100" s="122"/>
      <c r="R100" s="148"/>
    </row>
    <row r="101" spans="1:18" ht="15.6" customHeight="1">
      <c r="A101" s="130"/>
      <c r="B101" s="130"/>
      <c r="C101" s="149"/>
      <c r="D101" s="68" t="s">
        <v>14</v>
      </c>
      <c r="E101" s="68" t="s">
        <v>23</v>
      </c>
      <c r="F101" s="131" t="s">
        <v>61</v>
      </c>
      <c r="G101" s="131"/>
      <c r="H101" s="131"/>
      <c r="I101" s="68">
        <v>112</v>
      </c>
      <c r="J101" s="17">
        <v>96500</v>
      </c>
      <c r="K101" s="17">
        <v>75661</v>
      </c>
      <c r="L101" s="17">
        <v>96500</v>
      </c>
      <c r="M101" s="17">
        <v>96500</v>
      </c>
      <c r="N101" s="17">
        <v>80410.2</v>
      </c>
      <c r="O101" s="17">
        <v>96500</v>
      </c>
      <c r="P101" s="17">
        <v>96500</v>
      </c>
      <c r="Q101" s="122"/>
      <c r="R101" s="148"/>
    </row>
    <row r="102" spans="1:18">
      <c r="A102" s="130"/>
      <c r="B102" s="130"/>
      <c r="C102" s="149"/>
      <c r="D102" s="68" t="s">
        <v>14</v>
      </c>
      <c r="E102" s="68" t="s">
        <v>23</v>
      </c>
      <c r="F102" s="131" t="s">
        <v>61</v>
      </c>
      <c r="G102" s="131"/>
      <c r="H102" s="131"/>
      <c r="I102" s="68" t="s">
        <v>60</v>
      </c>
      <c r="J102" s="17">
        <v>1313080</v>
      </c>
      <c r="K102" s="17">
        <v>1313080</v>
      </c>
      <c r="L102" s="17">
        <v>2853518</v>
      </c>
      <c r="M102" s="17">
        <v>2853518</v>
      </c>
      <c r="N102" s="17">
        <v>2853518</v>
      </c>
      <c r="O102" s="17">
        <v>1313080</v>
      </c>
      <c r="P102" s="17">
        <v>1313080</v>
      </c>
      <c r="Q102" s="122"/>
      <c r="R102" s="31"/>
    </row>
    <row r="103" spans="1:18">
      <c r="A103" s="130"/>
      <c r="B103" s="130"/>
      <c r="C103" s="149"/>
      <c r="D103" s="68" t="s">
        <v>14</v>
      </c>
      <c r="E103" s="68" t="s">
        <v>23</v>
      </c>
      <c r="F103" s="131" t="s">
        <v>61</v>
      </c>
      <c r="G103" s="131"/>
      <c r="H103" s="131"/>
      <c r="I103" s="68">
        <v>244</v>
      </c>
      <c r="J103" s="17">
        <v>693190</v>
      </c>
      <c r="K103" s="17">
        <v>686208.03</v>
      </c>
      <c r="L103" s="17">
        <v>854169</v>
      </c>
      <c r="M103" s="17">
        <v>854169</v>
      </c>
      <c r="N103" s="17">
        <v>853072.42</v>
      </c>
      <c r="O103" s="17">
        <v>854169</v>
      </c>
      <c r="P103" s="17">
        <v>854169</v>
      </c>
      <c r="Q103" s="123"/>
      <c r="R103" s="15"/>
    </row>
    <row r="104" spans="1:18" ht="25.5">
      <c r="A104" s="144"/>
      <c r="B104" s="144" t="s">
        <v>134</v>
      </c>
      <c r="C104" s="38" t="s">
        <v>98</v>
      </c>
      <c r="D104" s="84" t="s">
        <v>14</v>
      </c>
      <c r="E104" s="84" t="s">
        <v>23</v>
      </c>
      <c r="F104" s="98" t="s">
        <v>61</v>
      </c>
      <c r="G104" s="131"/>
      <c r="H104" s="131"/>
      <c r="I104" s="84" t="s">
        <v>84</v>
      </c>
      <c r="J104" s="17"/>
      <c r="K104" s="17"/>
      <c r="L104" s="17">
        <f>L106+L107</f>
        <v>4000000</v>
      </c>
      <c r="M104" s="17">
        <f t="shared" ref="M104:P104" si="42">M106+M107</f>
        <v>4000000</v>
      </c>
      <c r="N104" s="17">
        <f t="shared" si="42"/>
        <v>4000000</v>
      </c>
      <c r="O104" s="17">
        <f t="shared" si="42"/>
        <v>0</v>
      </c>
      <c r="P104" s="17">
        <f t="shared" si="42"/>
        <v>0</v>
      </c>
      <c r="Q104" s="88"/>
      <c r="R104" s="15"/>
    </row>
    <row r="105" spans="1:18">
      <c r="A105" s="144"/>
      <c r="B105" s="144"/>
      <c r="C105" s="55" t="s">
        <v>7</v>
      </c>
      <c r="D105" s="84"/>
      <c r="E105" s="84"/>
      <c r="F105" s="98"/>
      <c r="G105" s="98"/>
      <c r="H105" s="98"/>
      <c r="I105" s="84"/>
      <c r="J105" s="17"/>
      <c r="K105" s="17"/>
      <c r="L105" s="17"/>
      <c r="M105" s="17"/>
      <c r="N105" s="17"/>
      <c r="O105" s="17"/>
      <c r="P105" s="17"/>
      <c r="Q105" s="88"/>
      <c r="R105" s="15"/>
    </row>
    <row r="106" spans="1:18" ht="25.5">
      <c r="A106" s="144"/>
      <c r="B106" s="144"/>
      <c r="C106" s="38" t="s">
        <v>11</v>
      </c>
      <c r="D106" s="84" t="s">
        <v>14</v>
      </c>
      <c r="E106" s="84" t="s">
        <v>23</v>
      </c>
      <c r="F106" s="98" t="s">
        <v>61</v>
      </c>
      <c r="G106" s="131"/>
      <c r="H106" s="131"/>
      <c r="I106" s="84" t="s">
        <v>83</v>
      </c>
      <c r="J106" s="17"/>
      <c r="K106" s="17"/>
      <c r="L106" s="17">
        <v>3400000</v>
      </c>
      <c r="M106" s="17">
        <v>3400000</v>
      </c>
      <c r="N106" s="17">
        <v>3400000</v>
      </c>
      <c r="O106" s="17">
        <f t="shared" ref="O106:P106" si="43">O108+O109</f>
        <v>0</v>
      </c>
      <c r="P106" s="17">
        <f t="shared" si="43"/>
        <v>0</v>
      </c>
      <c r="Q106" s="88"/>
      <c r="R106" s="15"/>
    </row>
    <row r="107" spans="1:18" ht="25.5">
      <c r="A107" s="144"/>
      <c r="B107" s="144"/>
      <c r="C107" s="38" t="s">
        <v>11</v>
      </c>
      <c r="D107" s="84" t="s">
        <v>14</v>
      </c>
      <c r="E107" s="84" t="s">
        <v>23</v>
      </c>
      <c r="F107" s="98" t="s">
        <v>61</v>
      </c>
      <c r="G107" s="131"/>
      <c r="H107" s="131"/>
      <c r="I107" s="84" t="s">
        <v>107</v>
      </c>
      <c r="J107" s="17"/>
      <c r="K107" s="17"/>
      <c r="L107" s="17">
        <v>600000</v>
      </c>
      <c r="M107" s="17">
        <v>600000</v>
      </c>
      <c r="N107" s="17">
        <v>600000</v>
      </c>
      <c r="O107" s="17">
        <f t="shared" ref="O107:P107" si="44">O109+O110</f>
        <v>0</v>
      </c>
      <c r="P107" s="17">
        <f t="shared" si="44"/>
        <v>0</v>
      </c>
      <c r="Q107" s="88"/>
      <c r="R107" s="15"/>
    </row>
    <row r="108" spans="1:18" ht="27" customHeight="1">
      <c r="A108" s="132"/>
      <c r="B108" s="103" t="s">
        <v>127</v>
      </c>
      <c r="C108" s="38" t="s">
        <v>100</v>
      </c>
      <c r="D108" s="81" t="s">
        <v>63</v>
      </c>
      <c r="E108" s="81" t="s">
        <v>65</v>
      </c>
      <c r="F108" s="102" t="s">
        <v>128</v>
      </c>
      <c r="G108" s="135"/>
      <c r="H108" s="136"/>
      <c r="I108" s="81" t="s">
        <v>129</v>
      </c>
      <c r="J108" s="17">
        <v>0</v>
      </c>
      <c r="K108" s="17">
        <v>0</v>
      </c>
      <c r="L108" s="17">
        <v>210000</v>
      </c>
      <c r="M108" s="17">
        <v>210000</v>
      </c>
      <c r="N108" s="17">
        <f>N110</f>
        <v>208950</v>
      </c>
      <c r="O108" s="17">
        <v>0</v>
      </c>
      <c r="P108" s="17">
        <v>0</v>
      </c>
      <c r="Q108" s="153" t="s">
        <v>138</v>
      </c>
      <c r="R108" s="15"/>
    </row>
    <row r="109" spans="1:18" ht="29.25" customHeight="1">
      <c r="A109" s="133"/>
      <c r="B109" s="104"/>
      <c r="C109" s="55" t="s">
        <v>7</v>
      </c>
      <c r="D109" s="81"/>
      <c r="E109" s="81"/>
      <c r="F109" s="99"/>
      <c r="G109" s="100"/>
      <c r="H109" s="101"/>
      <c r="I109" s="81"/>
      <c r="J109" s="17"/>
      <c r="K109" s="17"/>
      <c r="L109" s="17"/>
      <c r="M109" s="17"/>
      <c r="N109" s="17"/>
      <c r="O109" s="17"/>
      <c r="P109" s="17"/>
      <c r="Q109" s="154"/>
      <c r="R109" s="15"/>
    </row>
    <row r="110" spans="1:18" ht="47.25" customHeight="1">
      <c r="A110" s="134"/>
      <c r="B110" s="105"/>
      <c r="C110" s="71" t="s">
        <v>62</v>
      </c>
      <c r="D110" s="81" t="s">
        <v>63</v>
      </c>
      <c r="E110" s="81" t="s">
        <v>65</v>
      </c>
      <c r="F110" s="102" t="s">
        <v>128</v>
      </c>
      <c r="G110" s="135"/>
      <c r="H110" s="136"/>
      <c r="I110" s="81" t="s">
        <v>129</v>
      </c>
      <c r="J110" s="17">
        <v>0</v>
      </c>
      <c r="K110" s="17">
        <v>0</v>
      </c>
      <c r="L110" s="92">
        <v>210000</v>
      </c>
      <c r="M110" s="92">
        <v>210000</v>
      </c>
      <c r="N110" s="92">
        <v>208950</v>
      </c>
      <c r="O110" s="17">
        <v>0</v>
      </c>
      <c r="P110" s="17">
        <v>0</v>
      </c>
      <c r="Q110" s="155"/>
      <c r="R110" s="15"/>
    </row>
    <row r="111" spans="1:18" ht="25.5">
      <c r="A111" s="140" t="s">
        <v>42</v>
      </c>
      <c r="B111" s="141" t="s">
        <v>79</v>
      </c>
      <c r="C111" s="38" t="s">
        <v>100</v>
      </c>
      <c r="D111" s="68" t="s">
        <v>63</v>
      </c>
      <c r="E111" s="75" t="s">
        <v>65</v>
      </c>
      <c r="F111" s="102" t="s">
        <v>69</v>
      </c>
      <c r="G111" s="100"/>
      <c r="H111" s="101"/>
      <c r="I111" s="68" t="s">
        <v>110</v>
      </c>
      <c r="J111" s="17">
        <f t="shared" ref="J111:K111" si="45">J113</f>
        <v>6532928</v>
      </c>
      <c r="K111" s="17">
        <f t="shared" si="45"/>
        <v>6404115.3200000003</v>
      </c>
      <c r="L111" s="17">
        <f t="shared" ref="L111" si="46">L113</f>
        <v>6627999</v>
      </c>
      <c r="M111" s="17">
        <f t="shared" ref="M111:P111" si="47">M113</f>
        <v>6627999</v>
      </c>
      <c r="N111" s="17">
        <f t="shared" si="47"/>
        <v>6442499.3699999992</v>
      </c>
      <c r="O111" s="17">
        <f t="shared" si="47"/>
        <v>6325999</v>
      </c>
      <c r="P111" s="17">
        <f t="shared" si="47"/>
        <v>6325999</v>
      </c>
      <c r="Q111" s="112"/>
    </row>
    <row r="112" spans="1:18">
      <c r="A112" s="140"/>
      <c r="B112" s="142"/>
      <c r="C112" s="55" t="s">
        <v>7</v>
      </c>
      <c r="D112" s="68"/>
      <c r="E112" s="68"/>
      <c r="F112" s="98"/>
      <c r="G112" s="98"/>
      <c r="H112" s="98"/>
      <c r="I112" s="68"/>
      <c r="J112" s="17"/>
      <c r="K112" s="17"/>
      <c r="L112" s="17"/>
      <c r="M112" s="17"/>
      <c r="N112" s="17"/>
      <c r="O112" s="17"/>
      <c r="P112" s="17"/>
      <c r="Q112" s="113"/>
    </row>
    <row r="113" spans="1:18" s="59" customFormat="1" ht="45" customHeight="1">
      <c r="A113" s="140"/>
      <c r="B113" s="143"/>
      <c r="C113" s="71" t="s">
        <v>62</v>
      </c>
      <c r="D113" s="68" t="s">
        <v>63</v>
      </c>
      <c r="E113" s="68" t="s">
        <v>65</v>
      </c>
      <c r="F113" s="102" t="s">
        <v>68</v>
      </c>
      <c r="G113" s="100"/>
      <c r="H113" s="101"/>
      <c r="I113" s="68" t="s">
        <v>110</v>
      </c>
      <c r="J113" s="17">
        <f t="shared" ref="J113:P113" si="48">J114</f>
        <v>6532928</v>
      </c>
      <c r="K113" s="17">
        <f t="shared" si="48"/>
        <v>6404115.3200000003</v>
      </c>
      <c r="L113" s="92">
        <f t="shared" si="48"/>
        <v>6627999</v>
      </c>
      <c r="M113" s="92">
        <f t="shared" si="48"/>
        <v>6627999</v>
      </c>
      <c r="N113" s="92">
        <f t="shared" si="48"/>
        <v>6442499.3699999992</v>
      </c>
      <c r="O113" s="17">
        <f t="shared" si="48"/>
        <v>6325999</v>
      </c>
      <c r="P113" s="17">
        <f t="shared" si="48"/>
        <v>6325999</v>
      </c>
      <c r="Q113" s="114"/>
      <c r="R113" s="60"/>
    </row>
    <row r="114" spans="1:18" ht="25.5">
      <c r="A114" s="130"/>
      <c r="B114" s="130" t="s">
        <v>70</v>
      </c>
      <c r="C114" s="38" t="s">
        <v>98</v>
      </c>
      <c r="D114" s="68" t="s">
        <v>63</v>
      </c>
      <c r="E114" s="68" t="s">
        <v>65</v>
      </c>
      <c r="F114" s="102" t="s">
        <v>68</v>
      </c>
      <c r="G114" s="100"/>
      <c r="H114" s="101"/>
      <c r="I114" s="68" t="s">
        <v>110</v>
      </c>
      <c r="J114" s="17">
        <f>J116+J117+J118+J119+J120+J121</f>
        <v>6532928</v>
      </c>
      <c r="K114" s="17">
        <f>K116+K117+K118+K119+K120+K121</f>
        <v>6404115.3200000003</v>
      </c>
      <c r="L114" s="17">
        <f>SUM(L116:L121)</f>
        <v>6627999</v>
      </c>
      <c r="M114" s="17">
        <f>SUM(M116:M121)</f>
        <v>6627999</v>
      </c>
      <c r="N114" s="17">
        <f t="shared" ref="N114:P114" si="49">SUM(N116:N121)</f>
        <v>6442499.3699999992</v>
      </c>
      <c r="O114" s="17">
        <f t="shared" si="49"/>
        <v>6325999</v>
      </c>
      <c r="P114" s="17">
        <f t="shared" si="49"/>
        <v>6325999</v>
      </c>
      <c r="Q114" s="150"/>
      <c r="R114" s="148"/>
    </row>
    <row r="115" spans="1:18">
      <c r="A115" s="130"/>
      <c r="B115" s="130"/>
      <c r="C115" s="55" t="s">
        <v>7</v>
      </c>
      <c r="D115" s="68"/>
      <c r="E115" s="68"/>
      <c r="F115" s="98"/>
      <c r="G115" s="98"/>
      <c r="H115" s="98"/>
      <c r="I115" s="68"/>
      <c r="J115" s="2"/>
      <c r="K115" s="2"/>
      <c r="L115" s="2"/>
      <c r="M115" s="2"/>
      <c r="N115" s="2"/>
      <c r="O115" s="2"/>
      <c r="P115" s="2"/>
      <c r="Q115" s="151"/>
      <c r="R115" s="148"/>
    </row>
    <row r="116" spans="1:18" ht="15.6" customHeight="1">
      <c r="A116" s="130"/>
      <c r="B116" s="130"/>
      <c r="C116" s="149" t="s">
        <v>62</v>
      </c>
      <c r="D116" s="68" t="s">
        <v>63</v>
      </c>
      <c r="E116" s="68" t="s">
        <v>65</v>
      </c>
      <c r="F116" s="102" t="s">
        <v>68</v>
      </c>
      <c r="G116" s="100"/>
      <c r="H116" s="101"/>
      <c r="I116" s="68">
        <v>111</v>
      </c>
      <c r="J116" s="66">
        <v>3307228</v>
      </c>
      <c r="K116" s="66">
        <v>3307228</v>
      </c>
      <c r="L116" s="77">
        <v>3307228</v>
      </c>
      <c r="M116" s="77">
        <v>3307228</v>
      </c>
      <c r="N116" s="77">
        <v>3307228</v>
      </c>
      <c r="O116" s="78">
        <v>3307228</v>
      </c>
      <c r="P116" s="78">
        <v>3307228</v>
      </c>
      <c r="Q116" s="151"/>
      <c r="R116" s="148"/>
    </row>
    <row r="117" spans="1:18" ht="15.6" customHeight="1">
      <c r="A117" s="130"/>
      <c r="B117" s="130"/>
      <c r="C117" s="149"/>
      <c r="D117" s="68" t="s">
        <v>63</v>
      </c>
      <c r="E117" s="68" t="s">
        <v>65</v>
      </c>
      <c r="F117" s="102" t="s">
        <v>68</v>
      </c>
      <c r="G117" s="100"/>
      <c r="H117" s="101"/>
      <c r="I117" s="68">
        <v>112</v>
      </c>
      <c r="J117" s="66">
        <v>64580</v>
      </c>
      <c r="K117" s="66">
        <v>52698.8</v>
      </c>
      <c r="L117" s="77">
        <v>64580</v>
      </c>
      <c r="M117" s="77">
        <v>64580</v>
      </c>
      <c r="N117" s="77">
        <v>14269.8</v>
      </c>
      <c r="O117" s="78">
        <v>64580</v>
      </c>
      <c r="P117" s="78">
        <v>64580</v>
      </c>
      <c r="Q117" s="151"/>
      <c r="R117" s="148"/>
    </row>
    <row r="118" spans="1:18" ht="15.6" customHeight="1">
      <c r="A118" s="130"/>
      <c r="B118" s="130"/>
      <c r="C118" s="149"/>
      <c r="D118" s="68" t="s">
        <v>63</v>
      </c>
      <c r="E118" s="68" t="s">
        <v>65</v>
      </c>
      <c r="F118" s="102" t="s">
        <v>68</v>
      </c>
      <c r="G118" s="100"/>
      <c r="H118" s="101"/>
      <c r="I118" s="68" t="s">
        <v>60</v>
      </c>
      <c r="J118" s="66">
        <v>998782</v>
      </c>
      <c r="K118" s="66">
        <v>992664.49</v>
      </c>
      <c r="L118" s="77">
        <v>998782</v>
      </c>
      <c r="M118" s="77">
        <v>998782</v>
      </c>
      <c r="N118" s="77">
        <v>990612.1</v>
      </c>
      <c r="O118" s="78">
        <v>998782</v>
      </c>
      <c r="P118" s="78">
        <v>998782</v>
      </c>
      <c r="Q118" s="151"/>
      <c r="R118" s="31"/>
    </row>
    <row r="119" spans="1:18" ht="15.6" customHeight="1">
      <c r="A119" s="130"/>
      <c r="B119" s="130"/>
      <c r="C119" s="149"/>
      <c r="D119" s="68" t="s">
        <v>63</v>
      </c>
      <c r="E119" s="68" t="s">
        <v>65</v>
      </c>
      <c r="F119" s="102" t="s">
        <v>68</v>
      </c>
      <c r="G119" s="100"/>
      <c r="H119" s="101"/>
      <c r="I119" s="68">
        <v>244</v>
      </c>
      <c r="J119" s="66">
        <v>2157338</v>
      </c>
      <c r="K119" s="66">
        <v>2048637.58</v>
      </c>
      <c r="L119" s="77">
        <v>2252409</v>
      </c>
      <c r="M119" s="77">
        <v>2249959</v>
      </c>
      <c r="N119" s="77">
        <v>2123022.4</v>
      </c>
      <c r="O119" s="78">
        <v>1950409</v>
      </c>
      <c r="P119" s="78">
        <v>1950409</v>
      </c>
      <c r="Q119" s="151"/>
      <c r="R119" s="31"/>
    </row>
    <row r="120" spans="1:18" ht="15.6" customHeight="1">
      <c r="A120" s="130"/>
      <c r="B120" s="130"/>
      <c r="C120" s="149"/>
      <c r="D120" s="68" t="s">
        <v>63</v>
      </c>
      <c r="E120" s="68" t="s">
        <v>65</v>
      </c>
      <c r="F120" s="102" t="s">
        <v>68</v>
      </c>
      <c r="G120" s="100"/>
      <c r="H120" s="101"/>
      <c r="I120" s="68" t="s">
        <v>71</v>
      </c>
      <c r="J120" s="66">
        <v>5000</v>
      </c>
      <c r="K120" s="66">
        <v>2886.45</v>
      </c>
      <c r="L120" s="77">
        <v>5000</v>
      </c>
      <c r="M120" s="77">
        <v>0</v>
      </c>
      <c r="N120" s="77">
        <v>0</v>
      </c>
      <c r="O120" s="78">
        <v>0</v>
      </c>
      <c r="P120" s="78">
        <v>0</v>
      </c>
      <c r="Q120" s="151"/>
      <c r="R120" s="67"/>
    </row>
    <row r="121" spans="1:18" ht="15.6" customHeight="1">
      <c r="A121" s="130"/>
      <c r="B121" s="130"/>
      <c r="C121" s="149"/>
      <c r="D121" s="68" t="s">
        <v>63</v>
      </c>
      <c r="E121" s="68" t="s">
        <v>65</v>
      </c>
      <c r="F121" s="102" t="s">
        <v>68</v>
      </c>
      <c r="G121" s="100"/>
      <c r="H121" s="101"/>
      <c r="I121" s="68">
        <v>853</v>
      </c>
      <c r="J121" s="66">
        <v>0</v>
      </c>
      <c r="K121" s="66">
        <v>0</v>
      </c>
      <c r="L121" s="77">
        <v>0</v>
      </c>
      <c r="M121" s="77">
        <v>7450</v>
      </c>
      <c r="N121" s="77">
        <v>7367.07</v>
      </c>
      <c r="O121" s="78">
        <v>5000</v>
      </c>
      <c r="P121" s="78">
        <v>5000</v>
      </c>
      <c r="Q121" s="152"/>
      <c r="R121" s="15"/>
    </row>
    <row r="122" spans="1:18" ht="15.6" customHeight="1">
      <c r="A122" s="47"/>
      <c r="B122" s="47"/>
      <c r="C122" s="48"/>
      <c r="D122" s="49"/>
      <c r="E122" s="49"/>
      <c r="F122" s="50"/>
      <c r="G122" s="50"/>
      <c r="H122" s="50"/>
      <c r="I122" s="49"/>
      <c r="J122" s="49"/>
      <c r="K122" s="49"/>
      <c r="L122" s="49"/>
      <c r="M122" s="51"/>
      <c r="N122" s="51"/>
      <c r="O122" s="51"/>
      <c r="P122" s="51"/>
      <c r="Q122" s="54"/>
      <c r="R122" s="15"/>
    </row>
    <row r="123" spans="1:18" s="18" customFormat="1" ht="16.5" customHeight="1">
      <c r="A123" s="35"/>
      <c r="B123" s="35"/>
      <c r="C123" s="39"/>
      <c r="E123" s="19"/>
      <c r="M123" s="20"/>
      <c r="N123" s="20"/>
      <c r="O123" s="20"/>
      <c r="P123" s="20"/>
      <c r="Q123" s="20"/>
      <c r="R123" s="21"/>
    </row>
    <row r="124" spans="1:18" s="18" customFormat="1" ht="16.5" customHeight="1">
      <c r="A124" s="35"/>
      <c r="B124" s="18" t="s">
        <v>25</v>
      </c>
      <c r="C124" s="39"/>
      <c r="D124" s="22"/>
      <c r="E124" s="23"/>
      <c r="F124" s="22"/>
      <c r="G124" s="22"/>
      <c r="H124" s="22"/>
      <c r="I124" s="22"/>
      <c r="J124" s="22"/>
      <c r="K124" s="22"/>
      <c r="L124" s="22"/>
      <c r="M124" s="165"/>
      <c r="N124" s="165"/>
      <c r="O124" s="165"/>
      <c r="P124" s="165"/>
      <c r="Q124" s="165"/>
      <c r="R124" s="21"/>
    </row>
    <row r="125" spans="1:18" s="18" customFormat="1">
      <c r="A125" s="35"/>
      <c r="B125" s="18" t="s">
        <v>75</v>
      </c>
      <c r="C125" s="39"/>
      <c r="E125" s="53"/>
      <c r="F125" s="52"/>
      <c r="G125" s="52"/>
      <c r="H125" s="52"/>
      <c r="I125" s="52"/>
      <c r="J125" s="52"/>
      <c r="K125" s="52"/>
      <c r="L125" s="52"/>
      <c r="M125" s="20"/>
      <c r="N125" s="20"/>
      <c r="O125" s="20"/>
      <c r="P125" s="20"/>
      <c r="Q125" s="20"/>
      <c r="R125" s="21"/>
    </row>
    <row r="126" spans="1:18" s="18" customFormat="1">
      <c r="A126" s="35"/>
      <c r="B126" s="35"/>
      <c r="C126" s="39"/>
      <c r="D126" s="52"/>
      <c r="E126" s="53"/>
      <c r="F126" s="52"/>
      <c r="G126" s="52"/>
      <c r="H126" s="52"/>
      <c r="I126" s="52"/>
      <c r="J126" s="52"/>
      <c r="K126" s="52"/>
      <c r="L126" s="52"/>
      <c r="M126" s="20"/>
      <c r="N126" s="20"/>
      <c r="O126" s="20"/>
      <c r="P126" s="20"/>
      <c r="Q126" s="20"/>
      <c r="R126" s="21"/>
    </row>
    <row r="127" spans="1:18" s="18" customFormat="1">
      <c r="A127" s="35"/>
      <c r="B127" s="35"/>
      <c r="C127" s="39"/>
      <c r="E127" s="19"/>
      <c r="M127" s="20"/>
      <c r="N127" s="20"/>
      <c r="O127" s="20"/>
      <c r="P127" s="20"/>
      <c r="Q127" s="20"/>
      <c r="R127" s="21"/>
    </row>
    <row r="128" spans="1:18" s="18" customFormat="1">
      <c r="A128" s="35"/>
      <c r="B128" s="35" t="s">
        <v>73</v>
      </c>
      <c r="C128" s="39"/>
      <c r="E128" s="19"/>
      <c r="M128" s="20"/>
      <c r="N128" s="20"/>
      <c r="O128" s="20"/>
      <c r="P128" s="20"/>
      <c r="Q128" s="20"/>
      <c r="R128" s="21"/>
    </row>
    <row r="129" spans="1:18" s="18" customFormat="1">
      <c r="A129" s="35"/>
      <c r="B129" s="35" t="s">
        <v>40</v>
      </c>
      <c r="C129" s="39"/>
      <c r="E129" s="19"/>
      <c r="M129" s="20"/>
      <c r="N129" s="20"/>
      <c r="O129" s="20"/>
      <c r="P129" s="20"/>
      <c r="Q129" s="20"/>
      <c r="R129" s="21"/>
    </row>
    <row r="130" spans="1:18" s="18" customFormat="1">
      <c r="A130" s="35"/>
      <c r="B130" s="35" t="s">
        <v>72</v>
      </c>
      <c r="C130" s="39"/>
      <c r="E130" s="19"/>
      <c r="M130" s="20"/>
      <c r="N130" s="20"/>
      <c r="O130" s="20"/>
      <c r="P130" s="20"/>
      <c r="Q130" s="20"/>
      <c r="R130" s="21"/>
    </row>
    <row r="131" spans="1:18" s="18" customFormat="1">
      <c r="A131" s="35"/>
      <c r="B131" s="35"/>
      <c r="C131" s="39"/>
      <c r="E131" s="19"/>
      <c r="M131" s="20"/>
      <c r="N131" s="20"/>
      <c r="O131" s="20"/>
      <c r="P131" s="20"/>
      <c r="Q131" s="20"/>
      <c r="R131" s="21"/>
    </row>
    <row r="132" spans="1:18" s="18" customFormat="1">
      <c r="A132" s="35"/>
      <c r="B132" s="35"/>
      <c r="C132" s="39"/>
      <c r="E132" s="19"/>
      <c r="M132" s="20"/>
      <c r="N132" s="20"/>
      <c r="O132" s="20"/>
      <c r="P132" s="20"/>
      <c r="Q132" s="20"/>
      <c r="R132" s="21"/>
    </row>
    <row r="133" spans="1:18" s="18" customFormat="1">
      <c r="A133" s="35"/>
      <c r="B133" s="35"/>
      <c r="C133" s="39"/>
      <c r="E133" s="19"/>
      <c r="M133" s="20"/>
      <c r="N133" s="20"/>
      <c r="O133" s="20"/>
      <c r="P133" s="20"/>
      <c r="Q133" s="20"/>
      <c r="R133" s="21"/>
    </row>
    <row r="134" spans="1:18" s="18" customFormat="1">
      <c r="A134" s="35"/>
      <c r="B134" s="35"/>
      <c r="C134" s="39"/>
      <c r="E134" s="19"/>
      <c r="M134" s="20"/>
      <c r="N134" s="20"/>
      <c r="O134" s="20"/>
      <c r="P134" s="20"/>
      <c r="Q134" s="20"/>
      <c r="R134" s="21"/>
    </row>
    <row r="135" spans="1:18" s="18" customFormat="1">
      <c r="A135" s="35"/>
      <c r="B135" s="35"/>
      <c r="C135" s="39"/>
      <c r="E135" s="19"/>
      <c r="M135" s="20"/>
      <c r="N135" s="20"/>
      <c r="O135" s="20"/>
      <c r="P135" s="20"/>
      <c r="Q135" s="20"/>
      <c r="R135" s="21"/>
    </row>
  </sheetData>
  <mergeCells count="230">
    <mergeCell ref="A45:A47"/>
    <mergeCell ref="B45:B47"/>
    <mergeCell ref="F45:H45"/>
    <mergeCell ref="F36:H36"/>
    <mergeCell ref="F83:H83"/>
    <mergeCell ref="F84:H84"/>
    <mergeCell ref="B82:B84"/>
    <mergeCell ref="A82:A84"/>
    <mergeCell ref="F75:H75"/>
    <mergeCell ref="F76:H76"/>
    <mergeCell ref="F77:H77"/>
    <mergeCell ref="B60:B62"/>
    <mergeCell ref="F80:H80"/>
    <mergeCell ref="F82:H82"/>
    <mergeCell ref="A63:A65"/>
    <mergeCell ref="F63:H63"/>
    <mergeCell ref="F59:H59"/>
    <mergeCell ref="A33:A35"/>
    <mergeCell ref="B33:B35"/>
    <mergeCell ref="F33:H33"/>
    <mergeCell ref="F34:H34"/>
    <mergeCell ref="F35:H35"/>
    <mergeCell ref="A53:A56"/>
    <mergeCell ref="B53:B56"/>
    <mergeCell ref="F53:H53"/>
    <mergeCell ref="F54:H54"/>
    <mergeCell ref="F56:H56"/>
    <mergeCell ref="F55:H55"/>
    <mergeCell ref="B39:B41"/>
    <mergeCell ref="F39:H39"/>
    <mergeCell ref="A36:A38"/>
    <mergeCell ref="A48:A52"/>
    <mergeCell ref="B48:B52"/>
    <mergeCell ref="F50:H50"/>
    <mergeCell ref="F46:H46"/>
    <mergeCell ref="F47:H47"/>
    <mergeCell ref="A42:A44"/>
    <mergeCell ref="B42:B44"/>
    <mergeCell ref="F44:H44"/>
    <mergeCell ref="F42:H42"/>
    <mergeCell ref="F43:H43"/>
    <mergeCell ref="A88:A90"/>
    <mergeCell ref="B88:B90"/>
    <mergeCell ref="F88:H88"/>
    <mergeCell ref="F90:H90"/>
    <mergeCell ref="B85:B87"/>
    <mergeCell ref="A85:A87"/>
    <mergeCell ref="F85:H85"/>
    <mergeCell ref="F87:H87"/>
    <mergeCell ref="F86:H86"/>
    <mergeCell ref="F89:H89"/>
    <mergeCell ref="F14:H14"/>
    <mergeCell ref="F15:H15"/>
    <mergeCell ref="F78:H78"/>
    <mergeCell ref="A75:A78"/>
    <mergeCell ref="B75:B78"/>
    <mergeCell ref="A18:A20"/>
    <mergeCell ref="B18:B20"/>
    <mergeCell ref="F18:H18"/>
    <mergeCell ref="F19:H19"/>
    <mergeCell ref="F20:H20"/>
    <mergeCell ref="B69:B71"/>
    <mergeCell ref="F69:H69"/>
    <mergeCell ref="A66:A68"/>
    <mergeCell ref="F70:H70"/>
    <mergeCell ref="F71:H71"/>
    <mergeCell ref="F60:H60"/>
    <mergeCell ref="B63:B65"/>
    <mergeCell ref="A39:A41"/>
    <mergeCell ref="F37:H37"/>
    <mergeCell ref="F38:H38"/>
    <mergeCell ref="A72:A74"/>
    <mergeCell ref="B72:B74"/>
    <mergeCell ref="F58:H58"/>
    <mergeCell ref="F62:H62"/>
    <mergeCell ref="F12:H12"/>
    <mergeCell ref="F6:H8"/>
    <mergeCell ref="A79:A81"/>
    <mergeCell ref="B79:B81"/>
    <mergeCell ref="F81:H81"/>
    <mergeCell ref="F79:H79"/>
    <mergeCell ref="F74:H74"/>
    <mergeCell ref="A21:A23"/>
    <mergeCell ref="B21:B23"/>
    <mergeCell ref="F21:H21"/>
    <mergeCell ref="F22:H22"/>
    <mergeCell ref="F23:H23"/>
    <mergeCell ref="F51:H51"/>
    <mergeCell ref="A24:A26"/>
    <mergeCell ref="B24:B26"/>
    <mergeCell ref="F24:H24"/>
    <mergeCell ref="F25:H25"/>
    <mergeCell ref="F26:H26"/>
    <mergeCell ref="B30:B32"/>
    <mergeCell ref="F30:H30"/>
    <mergeCell ref="A27:A29"/>
    <mergeCell ref="A30:A32"/>
    <mergeCell ref="F31:H31"/>
    <mergeCell ref="A69:A71"/>
    <mergeCell ref="M124:Q124"/>
    <mergeCell ref="A5:A8"/>
    <mergeCell ref="B5:B8"/>
    <mergeCell ref="C5:C8"/>
    <mergeCell ref="D5:I5"/>
    <mergeCell ref="A9:A13"/>
    <mergeCell ref="B9:B13"/>
    <mergeCell ref="F9:H9"/>
    <mergeCell ref="F10:H10"/>
    <mergeCell ref="A95:A97"/>
    <mergeCell ref="F13:H13"/>
    <mergeCell ref="A60:A62"/>
    <mergeCell ref="F65:H65"/>
    <mergeCell ref="A57:A59"/>
    <mergeCell ref="B57:B59"/>
    <mergeCell ref="F57:H57"/>
    <mergeCell ref="F64:H64"/>
    <mergeCell ref="F32:H32"/>
    <mergeCell ref="I6:I8"/>
    <mergeCell ref="F11:H11"/>
    <mergeCell ref="F29:H29"/>
    <mergeCell ref="L6:N6"/>
    <mergeCell ref="L7:L8"/>
    <mergeCell ref="A14:A17"/>
    <mergeCell ref="O1:Q1"/>
    <mergeCell ref="O2:Q2"/>
    <mergeCell ref="M7:N7"/>
    <mergeCell ref="Q9:Q13"/>
    <mergeCell ref="O6:P7"/>
    <mergeCell ref="P4:Q4"/>
    <mergeCell ref="Q48:Q52"/>
    <mergeCell ref="A3:Q3"/>
    <mergeCell ref="J6:K7"/>
    <mergeCell ref="B27:B29"/>
    <mergeCell ref="J5:N5"/>
    <mergeCell ref="Q6:Q7"/>
    <mergeCell ref="Q14:Q17"/>
    <mergeCell ref="F27:H27"/>
    <mergeCell ref="F49:H49"/>
    <mergeCell ref="F52:H52"/>
    <mergeCell ref="F48:H48"/>
    <mergeCell ref="F17:H17"/>
    <mergeCell ref="F16:H16"/>
    <mergeCell ref="B36:B38"/>
    <mergeCell ref="B14:B17"/>
    <mergeCell ref="D6:D8"/>
    <mergeCell ref="E6:E8"/>
    <mergeCell ref="F28:H28"/>
    <mergeCell ref="R98:R101"/>
    <mergeCell ref="F111:H111"/>
    <mergeCell ref="Q111:Q113"/>
    <mergeCell ref="F112:H112"/>
    <mergeCell ref="F113:H113"/>
    <mergeCell ref="C100:C103"/>
    <mergeCell ref="F98:H98"/>
    <mergeCell ref="F99:H99"/>
    <mergeCell ref="F101:H101"/>
    <mergeCell ref="F102:H102"/>
    <mergeCell ref="F103:H103"/>
    <mergeCell ref="F100:H100"/>
    <mergeCell ref="Q108:Q110"/>
    <mergeCell ref="F104:H104"/>
    <mergeCell ref="F105:H105"/>
    <mergeCell ref="F107:H107"/>
    <mergeCell ref="F106:H106"/>
    <mergeCell ref="R114:R117"/>
    <mergeCell ref="F115:H115"/>
    <mergeCell ref="C116:C121"/>
    <mergeCell ref="F116:H116"/>
    <mergeCell ref="F117:H117"/>
    <mergeCell ref="F118:H118"/>
    <mergeCell ref="F120:H120"/>
    <mergeCell ref="F119:H119"/>
    <mergeCell ref="F121:H121"/>
    <mergeCell ref="F114:H114"/>
    <mergeCell ref="Q114:Q121"/>
    <mergeCell ref="A114:A121"/>
    <mergeCell ref="B114:B121"/>
    <mergeCell ref="F91:H91"/>
    <mergeCell ref="F92:H92"/>
    <mergeCell ref="A108:A110"/>
    <mergeCell ref="B108:B110"/>
    <mergeCell ref="F108:H108"/>
    <mergeCell ref="F109:H109"/>
    <mergeCell ref="F110:H110"/>
    <mergeCell ref="A91:A94"/>
    <mergeCell ref="F93:H93"/>
    <mergeCell ref="A111:A113"/>
    <mergeCell ref="B111:B113"/>
    <mergeCell ref="A98:A103"/>
    <mergeCell ref="B98:B103"/>
    <mergeCell ref="F96:H96"/>
    <mergeCell ref="F97:H97"/>
    <mergeCell ref="F95:H95"/>
    <mergeCell ref="B95:B97"/>
    <mergeCell ref="B91:B94"/>
    <mergeCell ref="F94:H94"/>
    <mergeCell ref="A104:A107"/>
    <mergeCell ref="B104:B107"/>
    <mergeCell ref="Q88:Q90"/>
    <mergeCell ref="Q95:Q97"/>
    <mergeCell ref="Q98:Q103"/>
    <mergeCell ref="Q69:Q71"/>
    <mergeCell ref="Q75:Q78"/>
    <mergeCell ref="Q72:Q74"/>
    <mergeCell ref="Q79:Q81"/>
    <mergeCell ref="Q85:Q87"/>
    <mergeCell ref="Q82:Q84"/>
    <mergeCell ref="Q91:Q93"/>
    <mergeCell ref="F61:H61"/>
    <mergeCell ref="F73:H73"/>
    <mergeCell ref="F72:H72"/>
    <mergeCell ref="B66:B68"/>
    <mergeCell ref="F68:H68"/>
    <mergeCell ref="F66:H66"/>
    <mergeCell ref="F67:H67"/>
    <mergeCell ref="Q18:Q20"/>
    <mergeCell ref="Q21:Q23"/>
    <mergeCell ref="Q24:Q26"/>
    <mergeCell ref="Q30:Q32"/>
    <mergeCell ref="Q60:Q62"/>
    <mergeCell ref="Q63:Q65"/>
    <mergeCell ref="Q66:Q68"/>
    <mergeCell ref="Q27:Q29"/>
    <mergeCell ref="Q42:Q44"/>
    <mergeCell ref="Q57:Q59"/>
    <mergeCell ref="Q36:Q38"/>
    <mergeCell ref="Q39:Q41"/>
    <mergeCell ref="Q45:Q47"/>
    <mergeCell ref="F40:H40"/>
    <mergeCell ref="F41:H41"/>
  </mergeCells>
  <printOptions horizontalCentered="1"/>
  <pageMargins left="0" right="0" top="0.34" bottom="0.39370078740157483" header="0" footer="0"/>
  <pageSetup paperSize="9" scale="49" fitToHeight="15" orientation="landscape" r:id="rId1"/>
  <rowBreaks count="3" manualBreakCount="3">
    <brk id="32" max="16" man="1"/>
    <brk id="65" max="16" man="1"/>
    <brk id="94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0"/>
  <sheetViews>
    <sheetView zoomScaleNormal="100" zoomScaleSheetLayoutView="70" workbookViewId="0">
      <pane xSplit="3" ySplit="8" topLeftCell="D21" activePane="bottomRight" state="frozen"/>
      <selection pane="topRight" activeCell="D1" sqref="D1"/>
      <selection pane="bottomLeft" activeCell="A9" sqref="A9"/>
      <selection pane="bottomRight" activeCell="H27" sqref="H27"/>
    </sheetView>
  </sheetViews>
  <sheetFormatPr defaultColWidth="9.140625" defaultRowHeight="12.75"/>
  <cols>
    <col min="1" max="1" width="14.7109375" style="26" customWidth="1"/>
    <col min="2" max="2" width="27.28515625" style="26" customWidth="1"/>
    <col min="3" max="3" width="22.140625" style="26" customWidth="1"/>
    <col min="4" max="6" width="14.85546875" style="26" customWidth="1"/>
    <col min="7" max="8" width="13.7109375" style="26" customWidth="1"/>
    <col min="9" max="9" width="14.42578125" style="26" customWidth="1"/>
    <col min="10" max="10" width="14.7109375" style="26" customWidth="1"/>
    <col min="11" max="11" width="25.42578125" style="26" customWidth="1"/>
    <col min="12" max="12" width="9.140625" style="26"/>
    <col min="13" max="13" width="13.7109375" style="26" bestFit="1" customWidth="1"/>
    <col min="14" max="16384" width="9.140625" style="26"/>
  </cols>
  <sheetData>
    <row r="1" spans="1:13" ht="18.75">
      <c r="A1" s="32" t="s">
        <v>89</v>
      </c>
      <c r="B1" s="25"/>
      <c r="C1" s="25"/>
      <c r="D1" s="25"/>
      <c r="E1" s="25"/>
      <c r="F1" s="25"/>
      <c r="G1" s="25"/>
      <c r="H1" s="25"/>
      <c r="I1" s="189" t="s">
        <v>26</v>
      </c>
      <c r="J1" s="189"/>
      <c r="K1" s="189"/>
    </row>
    <row r="2" spans="1:13" ht="51" customHeight="1">
      <c r="A2" s="25"/>
      <c r="B2" s="25"/>
      <c r="C2" s="25"/>
      <c r="D2" s="25"/>
      <c r="E2" s="25"/>
      <c r="F2" s="25"/>
      <c r="G2" s="25"/>
      <c r="H2" s="192" t="s">
        <v>21</v>
      </c>
      <c r="I2" s="192"/>
      <c r="J2" s="192"/>
      <c r="K2" s="28"/>
    </row>
    <row r="3" spans="1:13" ht="42" customHeight="1">
      <c r="A3" s="190" t="s">
        <v>27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</row>
    <row r="4" spans="1:13" ht="21" customHeight="1">
      <c r="A4" s="191" t="s">
        <v>114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</row>
    <row r="5" spans="1:13" s="32" customFormat="1" ht="15">
      <c r="I5" s="40"/>
      <c r="J5" s="40"/>
      <c r="K5" s="41" t="s">
        <v>22</v>
      </c>
    </row>
    <row r="6" spans="1:13" s="32" customFormat="1" ht="13.9" customHeight="1">
      <c r="A6" s="166" t="s">
        <v>28</v>
      </c>
      <c r="B6" s="166" t="s">
        <v>29</v>
      </c>
      <c r="C6" s="166" t="s">
        <v>30</v>
      </c>
      <c r="D6" s="193" t="s">
        <v>88</v>
      </c>
      <c r="E6" s="193"/>
      <c r="F6" s="194" t="s">
        <v>89</v>
      </c>
      <c r="G6" s="195"/>
      <c r="H6" s="196"/>
      <c r="I6" s="166" t="s">
        <v>16</v>
      </c>
      <c r="J6" s="166"/>
      <c r="K6" s="166" t="s">
        <v>31</v>
      </c>
    </row>
    <row r="7" spans="1:13" s="32" customFormat="1" ht="13.5" customHeight="1">
      <c r="A7" s="166"/>
      <c r="B7" s="166"/>
      <c r="C7" s="166"/>
      <c r="D7" s="193"/>
      <c r="E7" s="193"/>
      <c r="F7" s="187" t="s">
        <v>86</v>
      </c>
      <c r="G7" s="166" t="s">
        <v>131</v>
      </c>
      <c r="H7" s="166"/>
      <c r="I7" s="166"/>
      <c r="J7" s="166"/>
      <c r="K7" s="166"/>
    </row>
    <row r="8" spans="1:13" s="32" customFormat="1" ht="15">
      <c r="A8" s="132"/>
      <c r="B8" s="132"/>
      <c r="C8" s="132"/>
      <c r="D8" s="65" t="s">
        <v>17</v>
      </c>
      <c r="E8" s="65" t="s">
        <v>18</v>
      </c>
      <c r="F8" s="188"/>
      <c r="G8" s="89" t="s">
        <v>17</v>
      </c>
      <c r="H8" s="90" t="s">
        <v>18</v>
      </c>
      <c r="I8" s="42">
        <v>2018</v>
      </c>
      <c r="J8" s="42">
        <v>2019</v>
      </c>
      <c r="K8" s="132"/>
    </row>
    <row r="9" spans="1:13" ht="15.75" customHeight="1">
      <c r="A9" s="179" t="s">
        <v>10</v>
      </c>
      <c r="B9" s="179" t="s">
        <v>39</v>
      </c>
      <c r="C9" s="56" t="s">
        <v>32</v>
      </c>
      <c r="D9" s="57">
        <f>D11+D12+D13+D14</f>
        <v>350610301.65999997</v>
      </c>
      <c r="E9" s="57">
        <f>E11+E12+E13+E14</f>
        <v>349907552.26999998</v>
      </c>
      <c r="F9" s="57">
        <f>F11+F12+F13+F14</f>
        <v>419068563.25</v>
      </c>
      <c r="G9" s="57">
        <f>G11+G12+G13+G14</f>
        <v>419068563.25</v>
      </c>
      <c r="H9" s="57">
        <f>H11+H12+H13+H14</f>
        <v>417749130.44999999</v>
      </c>
      <c r="I9" s="57">
        <v>404708716</v>
      </c>
      <c r="J9" s="57">
        <v>333708716</v>
      </c>
      <c r="K9" s="166"/>
    </row>
    <row r="10" spans="1:13" s="32" customFormat="1" ht="15.75" customHeight="1">
      <c r="A10" s="179"/>
      <c r="B10" s="179"/>
      <c r="C10" s="64" t="s">
        <v>33</v>
      </c>
      <c r="D10" s="17"/>
      <c r="E10" s="17"/>
      <c r="F10" s="17"/>
      <c r="G10" s="17"/>
      <c r="H10" s="17"/>
      <c r="I10" s="17"/>
      <c r="J10" s="17"/>
      <c r="K10" s="166"/>
    </row>
    <row r="11" spans="1:13" s="32" customFormat="1" ht="15.75" customHeight="1">
      <c r="A11" s="179"/>
      <c r="B11" s="179"/>
      <c r="C11" s="36" t="s">
        <v>34</v>
      </c>
      <c r="D11" s="30">
        <f t="shared" ref="D11:J14" si="0">D17+D23+D29+D35</f>
        <v>8800</v>
      </c>
      <c r="E11" s="30">
        <f t="shared" si="0"/>
        <v>8800</v>
      </c>
      <c r="F11" s="30">
        <f>F17+F23+F29+F35</f>
        <v>10408600</v>
      </c>
      <c r="G11" s="30">
        <f t="shared" si="0"/>
        <v>10408600</v>
      </c>
      <c r="H11" s="30">
        <f t="shared" si="0"/>
        <v>10408600</v>
      </c>
      <c r="I11" s="30">
        <f t="shared" si="0"/>
        <v>0</v>
      </c>
      <c r="J11" s="30">
        <f t="shared" si="0"/>
        <v>0</v>
      </c>
      <c r="K11" s="166"/>
      <c r="M11" s="97"/>
    </row>
    <row r="12" spans="1:13" s="32" customFormat="1" ht="15.75" customHeight="1">
      <c r="A12" s="179"/>
      <c r="B12" s="179"/>
      <c r="C12" s="36" t="s">
        <v>35</v>
      </c>
      <c r="D12" s="30">
        <f t="shared" si="0"/>
        <v>164400</v>
      </c>
      <c r="E12" s="30">
        <f t="shared" si="0"/>
        <v>164400</v>
      </c>
      <c r="F12" s="30">
        <f>F18+F24+F30+F36</f>
        <v>1320910</v>
      </c>
      <c r="G12" s="30">
        <f t="shared" si="0"/>
        <v>1320910</v>
      </c>
      <c r="H12" s="30">
        <f t="shared" si="0"/>
        <v>1320910</v>
      </c>
      <c r="I12" s="30">
        <f t="shared" si="0"/>
        <v>0</v>
      </c>
      <c r="J12" s="30">
        <f t="shared" si="0"/>
        <v>0</v>
      </c>
      <c r="K12" s="166"/>
    </row>
    <row r="13" spans="1:13" s="32" customFormat="1" ht="15.75" customHeight="1">
      <c r="A13" s="179"/>
      <c r="B13" s="179"/>
      <c r="C13" s="36" t="s">
        <v>37</v>
      </c>
      <c r="D13" s="30">
        <f t="shared" si="0"/>
        <v>350437101.65999997</v>
      </c>
      <c r="E13" s="30">
        <f t="shared" si="0"/>
        <v>349734352.26999998</v>
      </c>
      <c r="F13" s="30">
        <f>F19+F25+F31+F37</f>
        <v>407339053.25</v>
      </c>
      <c r="G13" s="30">
        <f>G19+G25+G31+G37</f>
        <v>407339053.25</v>
      </c>
      <c r="H13" s="30">
        <f t="shared" si="0"/>
        <v>406019620.44999999</v>
      </c>
      <c r="I13" s="94">
        <v>404708716</v>
      </c>
      <c r="J13" s="94">
        <v>333708716</v>
      </c>
      <c r="K13" s="166"/>
    </row>
    <row r="14" spans="1:13" s="32" customFormat="1" ht="30.75" customHeight="1">
      <c r="A14" s="179"/>
      <c r="B14" s="179"/>
      <c r="C14" s="36" t="s">
        <v>36</v>
      </c>
      <c r="D14" s="30">
        <f t="shared" si="0"/>
        <v>0</v>
      </c>
      <c r="E14" s="30">
        <f t="shared" si="0"/>
        <v>0</v>
      </c>
      <c r="F14" s="30">
        <f t="shared" si="0"/>
        <v>0</v>
      </c>
      <c r="G14" s="30">
        <f t="shared" si="0"/>
        <v>0</v>
      </c>
      <c r="H14" s="30">
        <f t="shared" si="0"/>
        <v>0</v>
      </c>
      <c r="I14" s="30">
        <f t="shared" si="0"/>
        <v>0</v>
      </c>
      <c r="J14" s="30">
        <f t="shared" si="0"/>
        <v>0</v>
      </c>
      <c r="K14" s="166"/>
    </row>
    <row r="15" spans="1:13" s="32" customFormat="1" ht="15.75" customHeight="1">
      <c r="A15" s="181" t="s">
        <v>42</v>
      </c>
      <c r="B15" s="181" t="s">
        <v>8</v>
      </c>
      <c r="C15" s="36" t="s">
        <v>32</v>
      </c>
      <c r="D15" s="30">
        <f t="shared" ref="D15:E15" si="1">SUM(D17:D20)</f>
        <v>67209544</v>
      </c>
      <c r="E15" s="30">
        <f t="shared" si="1"/>
        <v>67209544</v>
      </c>
      <c r="F15" s="30">
        <f t="shared" ref="F15" si="2">SUM(F17:F20)</f>
        <v>88838359</v>
      </c>
      <c r="G15" s="30">
        <f t="shared" ref="G15:H15" si="3">SUM(G17:G20)</f>
        <v>88838359</v>
      </c>
      <c r="H15" s="30">
        <f t="shared" si="3"/>
        <v>88634792.799999997</v>
      </c>
      <c r="I15" s="30">
        <f>SUM(I16:I20)</f>
        <v>61439008</v>
      </c>
      <c r="J15" s="30">
        <f>SUM(J16:J20)</f>
        <v>61439008</v>
      </c>
      <c r="K15" s="182"/>
    </row>
    <row r="16" spans="1:13" s="32" customFormat="1" ht="15.75" customHeight="1">
      <c r="A16" s="181"/>
      <c r="B16" s="181"/>
      <c r="C16" s="64" t="s">
        <v>33</v>
      </c>
      <c r="D16" s="17"/>
      <c r="E16" s="43"/>
      <c r="F16" s="17"/>
      <c r="G16" s="17"/>
      <c r="H16" s="43"/>
      <c r="I16" s="17"/>
      <c r="J16" s="17"/>
      <c r="K16" s="183"/>
    </row>
    <row r="17" spans="1:13" s="32" customFormat="1" ht="15">
      <c r="A17" s="181"/>
      <c r="B17" s="181"/>
      <c r="C17" s="64" t="s">
        <v>34</v>
      </c>
      <c r="D17" s="17">
        <v>8800</v>
      </c>
      <c r="E17" s="17">
        <v>8800</v>
      </c>
      <c r="F17" s="17">
        <v>8500</v>
      </c>
      <c r="G17" s="17">
        <v>8500</v>
      </c>
      <c r="H17" s="17">
        <v>8500</v>
      </c>
      <c r="I17" s="17">
        <v>0</v>
      </c>
      <c r="J17" s="17">
        <v>0</v>
      </c>
      <c r="K17" s="183"/>
    </row>
    <row r="18" spans="1:13" s="32" customFormat="1" ht="15.75" customHeight="1">
      <c r="A18" s="181"/>
      <c r="B18" s="181"/>
      <c r="C18" s="64" t="s">
        <v>35</v>
      </c>
      <c r="D18" s="44">
        <v>164400</v>
      </c>
      <c r="E18" s="44">
        <v>164400</v>
      </c>
      <c r="F18" s="44">
        <v>165300</v>
      </c>
      <c r="G18" s="44">
        <v>165300</v>
      </c>
      <c r="H18" s="44">
        <v>165300</v>
      </c>
      <c r="I18" s="17">
        <v>0</v>
      </c>
      <c r="J18" s="17">
        <v>0</v>
      </c>
      <c r="K18" s="183"/>
    </row>
    <row r="19" spans="1:13" s="32" customFormat="1" ht="17.25" customHeight="1">
      <c r="A19" s="181"/>
      <c r="B19" s="181"/>
      <c r="C19" s="64" t="s">
        <v>37</v>
      </c>
      <c r="D19" s="16">
        <v>67036344</v>
      </c>
      <c r="E19" s="16">
        <v>67036344</v>
      </c>
      <c r="F19" s="16">
        <v>88664559</v>
      </c>
      <c r="G19" s="16">
        <v>88664559</v>
      </c>
      <c r="H19" s="16">
        <v>88460992.799999997</v>
      </c>
      <c r="I19" s="16">
        <v>61439008</v>
      </c>
      <c r="J19" s="16">
        <v>61439008</v>
      </c>
      <c r="K19" s="183"/>
    </row>
    <row r="20" spans="1:13" s="32" customFormat="1" ht="30">
      <c r="A20" s="181"/>
      <c r="B20" s="181"/>
      <c r="C20" s="83" t="s">
        <v>36</v>
      </c>
      <c r="D20" s="17">
        <v>0</v>
      </c>
      <c r="E20" s="43">
        <v>0</v>
      </c>
      <c r="F20" s="17">
        <v>0</v>
      </c>
      <c r="G20" s="17">
        <v>0</v>
      </c>
      <c r="H20" s="43">
        <v>0</v>
      </c>
      <c r="I20" s="17">
        <v>0</v>
      </c>
      <c r="J20" s="17">
        <v>0</v>
      </c>
      <c r="K20" s="184"/>
    </row>
    <row r="21" spans="1:13" s="32" customFormat="1" ht="15.75" customHeight="1">
      <c r="A21" s="181" t="s">
        <v>42</v>
      </c>
      <c r="B21" s="181" t="s">
        <v>15</v>
      </c>
      <c r="C21" s="36" t="s">
        <v>32</v>
      </c>
      <c r="D21" s="30">
        <f t="shared" ref="D21:E21" si="4">SUM(D23:D26)</f>
        <v>187435444.66</v>
      </c>
      <c r="E21" s="30">
        <f t="shared" si="4"/>
        <v>186889328.91999999</v>
      </c>
      <c r="F21" s="30">
        <f t="shared" ref="F21" si="5">SUM(F23:F26)</f>
        <v>217955548.25</v>
      </c>
      <c r="G21" s="30">
        <f t="shared" ref="G21:J21" si="6">SUM(G23:G26)</f>
        <v>217955548.25</v>
      </c>
      <c r="H21" s="30">
        <f t="shared" si="6"/>
        <v>217043551.28999999</v>
      </c>
      <c r="I21" s="30">
        <f t="shared" si="6"/>
        <v>172911992</v>
      </c>
      <c r="J21" s="30">
        <f t="shared" si="6"/>
        <v>172911992</v>
      </c>
      <c r="K21" s="180"/>
    </row>
    <row r="22" spans="1:13" s="32" customFormat="1" ht="15.75" customHeight="1">
      <c r="A22" s="181"/>
      <c r="B22" s="181"/>
      <c r="C22" s="64" t="s">
        <v>33</v>
      </c>
      <c r="D22" s="17"/>
      <c r="E22" s="43"/>
      <c r="F22" s="17"/>
      <c r="G22" s="17"/>
      <c r="H22" s="43"/>
      <c r="I22" s="45"/>
      <c r="J22" s="45"/>
      <c r="K22" s="180"/>
      <c r="M22" s="46"/>
    </row>
    <row r="23" spans="1:13" s="32" customFormat="1" ht="15.75" customHeight="1">
      <c r="A23" s="181"/>
      <c r="B23" s="181"/>
      <c r="C23" s="64" t="s">
        <v>34</v>
      </c>
      <c r="D23" s="17">
        <v>0</v>
      </c>
      <c r="E23" s="43">
        <v>0</v>
      </c>
      <c r="F23" s="17">
        <v>10400100</v>
      </c>
      <c r="G23" s="17">
        <v>10400100</v>
      </c>
      <c r="H23" s="17">
        <v>10400100</v>
      </c>
      <c r="I23" s="17">
        <v>0</v>
      </c>
      <c r="J23" s="17">
        <v>0</v>
      </c>
      <c r="K23" s="180"/>
    </row>
    <row r="24" spans="1:13" s="32" customFormat="1" ht="15.75" customHeight="1">
      <c r="A24" s="181"/>
      <c r="B24" s="181"/>
      <c r="C24" s="64" t="s">
        <v>35</v>
      </c>
      <c r="D24" s="44">
        <v>0</v>
      </c>
      <c r="E24" s="43">
        <v>0</v>
      </c>
      <c r="F24" s="44">
        <v>1155610</v>
      </c>
      <c r="G24" s="44">
        <v>1155610</v>
      </c>
      <c r="H24" s="44">
        <v>1155610</v>
      </c>
      <c r="I24" s="17">
        <v>0</v>
      </c>
      <c r="J24" s="17">
        <v>0</v>
      </c>
      <c r="K24" s="180"/>
    </row>
    <row r="25" spans="1:13" s="32" customFormat="1" ht="15.75" customHeight="1">
      <c r="A25" s="181"/>
      <c r="B25" s="181"/>
      <c r="C25" s="64" t="s">
        <v>37</v>
      </c>
      <c r="D25" s="17">
        <v>187435444.66</v>
      </c>
      <c r="E25" s="17">
        <v>186889328.91999999</v>
      </c>
      <c r="F25" s="17">
        <v>206399838.25</v>
      </c>
      <c r="G25" s="17">
        <v>206399838.25</v>
      </c>
      <c r="H25" s="17">
        <v>205487841.28999999</v>
      </c>
      <c r="I25" s="17">
        <v>172911992</v>
      </c>
      <c r="J25" s="17">
        <v>172911992</v>
      </c>
      <c r="K25" s="180"/>
    </row>
    <row r="26" spans="1:13" s="32" customFormat="1" ht="31.5" customHeight="1">
      <c r="A26" s="181"/>
      <c r="B26" s="181"/>
      <c r="C26" s="83" t="s">
        <v>36</v>
      </c>
      <c r="D26" s="17">
        <v>0</v>
      </c>
      <c r="E26" s="43">
        <v>0</v>
      </c>
      <c r="F26" s="17">
        <v>0</v>
      </c>
      <c r="G26" s="17">
        <v>0</v>
      </c>
      <c r="H26" s="43">
        <v>0</v>
      </c>
      <c r="I26" s="17">
        <v>0</v>
      </c>
      <c r="J26" s="17">
        <v>0</v>
      </c>
      <c r="K26" s="180"/>
    </row>
    <row r="27" spans="1:13" s="32" customFormat="1" ht="15.75" customHeight="1">
      <c r="A27" s="181" t="s">
        <v>42</v>
      </c>
      <c r="B27" s="181" t="s">
        <v>12</v>
      </c>
      <c r="C27" s="36" t="s">
        <v>32</v>
      </c>
      <c r="D27" s="30">
        <f t="shared" ref="D27:E27" si="7">SUM(D29:D32)</f>
        <v>89432385</v>
      </c>
      <c r="E27" s="30">
        <f t="shared" si="7"/>
        <v>89404564.030000001</v>
      </c>
      <c r="F27" s="30">
        <f t="shared" ref="F27" si="8">SUM(F29:F32)</f>
        <v>105646657</v>
      </c>
      <c r="G27" s="30">
        <f t="shared" ref="G27:J27" si="9">SUM(G29:G32)</f>
        <v>105646657</v>
      </c>
      <c r="H27" s="30">
        <f t="shared" si="9"/>
        <v>105628286.98999999</v>
      </c>
      <c r="I27" s="30">
        <f t="shared" si="9"/>
        <v>89385227</v>
      </c>
      <c r="J27" s="30">
        <f t="shared" si="9"/>
        <v>89385227</v>
      </c>
      <c r="K27" s="185"/>
    </row>
    <row r="28" spans="1:13" s="32" customFormat="1" ht="15.75" customHeight="1">
      <c r="A28" s="181"/>
      <c r="B28" s="181"/>
      <c r="C28" s="64" t="s">
        <v>33</v>
      </c>
      <c r="D28" s="17"/>
      <c r="E28" s="43"/>
      <c r="F28" s="17"/>
      <c r="G28" s="17"/>
      <c r="H28" s="43"/>
      <c r="I28" s="17"/>
      <c r="J28" s="17"/>
      <c r="K28" s="185"/>
    </row>
    <row r="29" spans="1:13" s="32" customFormat="1" ht="15.75" customHeight="1">
      <c r="A29" s="181"/>
      <c r="B29" s="181"/>
      <c r="C29" s="64" t="s">
        <v>34</v>
      </c>
      <c r="D29" s="17">
        <v>0</v>
      </c>
      <c r="E29" s="43">
        <v>0</v>
      </c>
      <c r="F29" s="17">
        <v>0</v>
      </c>
      <c r="G29" s="17">
        <v>0</v>
      </c>
      <c r="H29" s="43">
        <v>0</v>
      </c>
      <c r="I29" s="17">
        <v>0</v>
      </c>
      <c r="J29" s="17">
        <v>0</v>
      </c>
      <c r="K29" s="185"/>
    </row>
    <row r="30" spans="1:13" s="32" customFormat="1" ht="15.75" customHeight="1">
      <c r="A30" s="181"/>
      <c r="B30" s="181"/>
      <c r="C30" s="64" t="s">
        <v>35</v>
      </c>
      <c r="D30" s="17">
        <v>0</v>
      </c>
      <c r="E30" s="43">
        <v>0</v>
      </c>
      <c r="F30" s="17">
        <v>0</v>
      </c>
      <c r="G30" s="17">
        <v>0</v>
      </c>
      <c r="H30" s="43">
        <v>0</v>
      </c>
      <c r="I30" s="17">
        <v>0</v>
      </c>
      <c r="J30" s="17">
        <v>0</v>
      </c>
      <c r="K30" s="185"/>
      <c r="M30" s="46"/>
    </row>
    <row r="31" spans="1:13" s="32" customFormat="1" ht="15.75" customHeight="1">
      <c r="A31" s="181"/>
      <c r="B31" s="181"/>
      <c r="C31" s="64" t="s">
        <v>37</v>
      </c>
      <c r="D31" s="17">
        <v>89432385</v>
      </c>
      <c r="E31" s="43">
        <v>89404564.030000001</v>
      </c>
      <c r="F31" s="17">
        <v>105646657</v>
      </c>
      <c r="G31" s="17">
        <v>105646657</v>
      </c>
      <c r="H31" s="17">
        <v>105628286.98999999</v>
      </c>
      <c r="I31" s="17">
        <v>89385227</v>
      </c>
      <c r="J31" s="17">
        <v>89385227</v>
      </c>
      <c r="K31" s="185"/>
    </row>
    <row r="32" spans="1:13" s="32" customFormat="1" ht="30.75" customHeight="1">
      <c r="A32" s="181"/>
      <c r="B32" s="181"/>
      <c r="C32" s="83" t="s">
        <v>36</v>
      </c>
      <c r="D32" s="17">
        <v>0</v>
      </c>
      <c r="E32" s="43">
        <v>0</v>
      </c>
      <c r="F32" s="17">
        <v>0</v>
      </c>
      <c r="G32" s="17">
        <v>0</v>
      </c>
      <c r="H32" s="43">
        <v>0</v>
      </c>
      <c r="I32" s="17">
        <v>0</v>
      </c>
      <c r="J32" s="17">
        <v>0</v>
      </c>
      <c r="K32" s="185"/>
    </row>
    <row r="33" spans="1:17" s="32" customFormat="1" ht="15.75" customHeight="1">
      <c r="A33" s="181" t="s">
        <v>42</v>
      </c>
      <c r="B33" s="181" t="s">
        <v>38</v>
      </c>
      <c r="C33" s="36" t="s">
        <v>32</v>
      </c>
      <c r="D33" s="30">
        <f t="shared" ref="D33:J33" si="10">SUM(D35:D38)</f>
        <v>6532928</v>
      </c>
      <c r="E33" s="30">
        <f t="shared" si="10"/>
        <v>6404115.3200000003</v>
      </c>
      <c r="F33" s="30">
        <f t="shared" si="10"/>
        <v>6627999</v>
      </c>
      <c r="G33" s="30">
        <f t="shared" si="10"/>
        <v>6627999</v>
      </c>
      <c r="H33" s="30">
        <f t="shared" si="10"/>
        <v>6442499.3700000001</v>
      </c>
      <c r="I33" s="30">
        <f t="shared" si="10"/>
        <v>6325999</v>
      </c>
      <c r="J33" s="30">
        <f t="shared" si="10"/>
        <v>6325999</v>
      </c>
      <c r="K33" s="186"/>
    </row>
    <row r="34" spans="1:17" s="32" customFormat="1" ht="15.75" customHeight="1">
      <c r="A34" s="181"/>
      <c r="B34" s="181"/>
      <c r="C34" s="64" t="s">
        <v>33</v>
      </c>
      <c r="D34" s="17"/>
      <c r="E34" s="43"/>
      <c r="F34" s="17"/>
      <c r="G34" s="17"/>
      <c r="H34" s="43"/>
      <c r="I34" s="17"/>
      <c r="J34" s="17"/>
      <c r="K34" s="186"/>
    </row>
    <row r="35" spans="1:17" s="32" customFormat="1" ht="15.75" customHeight="1">
      <c r="A35" s="181"/>
      <c r="B35" s="181"/>
      <c r="C35" s="64" t="s">
        <v>34</v>
      </c>
      <c r="D35" s="17">
        <v>0</v>
      </c>
      <c r="E35" s="43">
        <v>0</v>
      </c>
      <c r="F35" s="17">
        <v>0</v>
      </c>
      <c r="G35" s="17">
        <v>0</v>
      </c>
      <c r="H35" s="43">
        <v>0</v>
      </c>
      <c r="I35" s="17">
        <v>0</v>
      </c>
      <c r="J35" s="17">
        <v>0</v>
      </c>
      <c r="K35" s="186"/>
    </row>
    <row r="36" spans="1:17" s="32" customFormat="1" ht="15.75" customHeight="1">
      <c r="A36" s="181"/>
      <c r="B36" s="181"/>
      <c r="C36" s="64" t="s">
        <v>35</v>
      </c>
      <c r="D36" s="17">
        <v>0</v>
      </c>
      <c r="E36" s="43">
        <v>0</v>
      </c>
      <c r="F36" s="17">
        <v>0</v>
      </c>
      <c r="G36" s="17">
        <v>0</v>
      </c>
      <c r="H36" s="43">
        <v>0</v>
      </c>
      <c r="I36" s="17">
        <v>0</v>
      </c>
      <c r="J36" s="17">
        <v>0</v>
      </c>
      <c r="K36" s="186"/>
    </row>
    <row r="37" spans="1:17" s="32" customFormat="1" ht="15.75" customHeight="1">
      <c r="A37" s="181"/>
      <c r="B37" s="181"/>
      <c r="C37" s="64" t="s">
        <v>37</v>
      </c>
      <c r="D37" s="17">
        <v>6532928</v>
      </c>
      <c r="E37" s="43">
        <v>6404115.3200000003</v>
      </c>
      <c r="F37" s="95">
        <v>6627999</v>
      </c>
      <c r="G37" s="95">
        <v>6627999</v>
      </c>
      <c r="H37" s="96">
        <v>6442499.3700000001</v>
      </c>
      <c r="I37" s="17">
        <v>6325999</v>
      </c>
      <c r="J37" s="17">
        <v>6325999</v>
      </c>
      <c r="K37" s="186"/>
    </row>
    <row r="38" spans="1:17" s="32" customFormat="1" ht="29.25" customHeight="1">
      <c r="A38" s="181"/>
      <c r="B38" s="181"/>
      <c r="C38" s="83" t="s">
        <v>36</v>
      </c>
      <c r="D38" s="17">
        <v>0</v>
      </c>
      <c r="E38" s="43">
        <v>0</v>
      </c>
      <c r="F38" s="17">
        <v>0</v>
      </c>
      <c r="G38" s="17">
        <v>0</v>
      </c>
      <c r="H38" s="43">
        <v>0</v>
      </c>
      <c r="I38" s="17">
        <v>0</v>
      </c>
      <c r="J38" s="17">
        <v>0</v>
      </c>
      <c r="K38" s="186"/>
    </row>
    <row r="39" spans="1:17">
      <c r="G39" s="27"/>
      <c r="H39" s="27"/>
      <c r="I39" s="27"/>
      <c r="J39" s="27"/>
      <c r="K39" s="27"/>
    </row>
    <row r="40" spans="1:17">
      <c r="G40" s="27"/>
      <c r="H40" s="27"/>
      <c r="I40" s="27"/>
      <c r="J40" s="27"/>
      <c r="K40" s="27"/>
    </row>
    <row r="41" spans="1:17" s="18" customFormat="1" ht="16.5" customHeight="1">
      <c r="A41" s="22"/>
      <c r="B41" s="18" t="s">
        <v>25</v>
      </c>
      <c r="C41" s="22"/>
      <c r="D41" s="22"/>
      <c r="E41" s="22"/>
      <c r="F41" s="22"/>
      <c r="G41" s="24"/>
      <c r="H41" s="24"/>
      <c r="I41" s="165"/>
      <c r="J41" s="165"/>
      <c r="K41" s="165"/>
      <c r="L41" s="165"/>
      <c r="M41" s="165"/>
      <c r="N41" s="165"/>
      <c r="O41" s="165"/>
      <c r="P41" s="165"/>
      <c r="Q41" s="165"/>
    </row>
    <row r="42" spans="1:17" s="18" customFormat="1" ht="15.75">
      <c r="B42" s="18" t="s">
        <v>74</v>
      </c>
      <c r="G42" s="20"/>
      <c r="H42" s="20"/>
      <c r="I42" s="20"/>
      <c r="J42" s="20"/>
      <c r="K42" s="20"/>
      <c r="L42" s="20"/>
      <c r="M42" s="20"/>
      <c r="N42" s="20"/>
    </row>
    <row r="43" spans="1:17" s="18" customFormat="1" ht="15.75"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</row>
    <row r="44" spans="1:17" s="18" customFormat="1" ht="15.75">
      <c r="B44" s="35" t="s">
        <v>73</v>
      </c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</row>
    <row r="45" spans="1:17" s="18" customFormat="1" ht="15.75">
      <c r="B45" s="35" t="s">
        <v>40</v>
      </c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</row>
    <row r="46" spans="1:17" s="18" customFormat="1" ht="15.75">
      <c r="B46" s="35" t="s">
        <v>72</v>
      </c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</row>
    <row r="47" spans="1:17">
      <c r="G47" s="27"/>
      <c r="H47" s="27"/>
      <c r="I47" s="27"/>
      <c r="J47" s="27"/>
      <c r="K47" s="27"/>
    </row>
    <row r="48" spans="1:17" ht="106.5" customHeight="1"/>
    <row r="50" spans="7:11">
      <c r="G50" s="5"/>
      <c r="H50" s="5"/>
      <c r="I50" s="5"/>
      <c r="J50" s="5"/>
      <c r="K50" s="5"/>
    </row>
  </sheetData>
  <mergeCells count="29">
    <mergeCell ref="F7:F8"/>
    <mergeCell ref="I1:K1"/>
    <mergeCell ref="A3:K3"/>
    <mergeCell ref="A4:K4"/>
    <mergeCell ref="A6:A8"/>
    <mergeCell ref="B6:B8"/>
    <mergeCell ref="C6:C8"/>
    <mergeCell ref="I6:J7"/>
    <mergeCell ref="K6:K8"/>
    <mergeCell ref="G7:H7"/>
    <mergeCell ref="H2:J2"/>
    <mergeCell ref="D6:E7"/>
    <mergeCell ref="F6:H6"/>
    <mergeCell ref="I41:Q41"/>
    <mergeCell ref="A15:A20"/>
    <mergeCell ref="B15:B20"/>
    <mergeCell ref="A21:A26"/>
    <mergeCell ref="B21:B26"/>
    <mergeCell ref="A27:A32"/>
    <mergeCell ref="B27:B32"/>
    <mergeCell ref="K27:K32"/>
    <mergeCell ref="K33:K38"/>
    <mergeCell ref="A9:A14"/>
    <mergeCell ref="B9:B14"/>
    <mergeCell ref="K9:K14"/>
    <mergeCell ref="K21:K26"/>
    <mergeCell ref="A33:A38"/>
    <mergeCell ref="B33:B38"/>
    <mergeCell ref="K15:K20"/>
  </mergeCells>
  <printOptions horizontalCentered="1"/>
  <pageMargins left="0.25" right="0.19685039370078741" top="0.59055118110236227" bottom="0.19685039370078741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7</vt:lpstr>
      <vt:lpstr>Прил 8</vt:lpstr>
      <vt:lpstr>'Прил 7'!Заголовки_для_печати</vt:lpstr>
      <vt:lpstr>'Прил 7'!Область_печати</vt:lpstr>
      <vt:lpstr>'Прил 8'!Область_печати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Пользователь Windows</cp:lastModifiedBy>
  <cp:lastPrinted>2018-02-14T07:05:44Z</cp:lastPrinted>
  <dcterms:created xsi:type="dcterms:W3CDTF">2013-07-29T03:10:57Z</dcterms:created>
  <dcterms:modified xsi:type="dcterms:W3CDTF">2018-02-15T07:38:10Z</dcterms:modified>
</cp:coreProperties>
</file>