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7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<sst xmlns="http://schemas.openxmlformats.org/spreadsheetml/2006/main" count="263" uniqueCount="257">
  <si>
    <t>ВЫПОЛНЕНИЕ</t>
  </si>
  <si>
    <t xml:space="preserve">  плана по доходам бюджета ЗАТО г.Железногорск</t>
  </si>
  <si>
    <t>за 2005 год</t>
  </si>
  <si>
    <t>Приложение № 1</t>
  </si>
  <si>
    <t>( тыс.руб.)</t>
  </si>
  <si>
    <t>Код</t>
  </si>
  <si>
    <t>Наименование</t>
  </si>
  <si>
    <t>IV квартал</t>
  </si>
  <si>
    <t>Год</t>
  </si>
  <si>
    <t>Факт</t>
  </si>
  <si>
    <t>План</t>
  </si>
  <si>
    <t>%</t>
  </si>
  <si>
    <t>000 1 00 00000 00 0000 000</t>
  </si>
  <si>
    <t>ДОХОДЫ</t>
  </si>
  <si>
    <t>000 1 01 00000 00 000 0000</t>
  </si>
  <si>
    <t>НАЛОГИ  НА  ПРИБЫЛЬ, ДОХОДЫ</t>
  </si>
  <si>
    <t>000 1 01 01000 00 0000 110</t>
  </si>
  <si>
    <t>Налог на прибыль организаций</t>
  </si>
  <si>
    <t>182 1 01 01012 02 1000 110</t>
  </si>
  <si>
    <t>182 1 01 01070 01 1000 110</t>
  </si>
  <si>
    <t>Налог на прибыль в виде проц. по ценным бумагам</t>
  </si>
  <si>
    <t>000 1 01 02000 01 0000 110</t>
  </si>
  <si>
    <t>Налог на доходы физических  лиц</t>
  </si>
  <si>
    <t>182 1 01 02010 01 1000 110</t>
  </si>
  <si>
    <t>Налог на доходы физ.лиц с доходов, получ. в виде дивидендов</t>
  </si>
  <si>
    <t>000 1 01 02020 01 0000 110</t>
  </si>
  <si>
    <t>Налог на доходы физ.лиц с доходов по ставке п.1 ст.224</t>
  </si>
  <si>
    <t>182 1 01 02021 01 1000 110</t>
  </si>
  <si>
    <t>Налог на доходы физ.лиц с дох.по ставке п.1 ст.224 за иск.предпр.</t>
  </si>
  <si>
    <t>182 1 01 02022 01 1000 110</t>
  </si>
  <si>
    <t>Налог на доходы физ.лиц, осуществл.предприн.деят.</t>
  </si>
  <si>
    <t>182 1 01 02030 01 1000 110</t>
  </si>
  <si>
    <t>Налог на доходы физ.лиц с доходов лиц, не явл.налогов.резид. РФ</t>
  </si>
  <si>
    <t>182 1 01 02040 01 1000 110</t>
  </si>
  <si>
    <t>Налог на доходы физ.лиц с доходов, в виде выигрышей</t>
  </si>
  <si>
    <t>182 1 01 02050 01 1000 110</t>
  </si>
  <si>
    <t>Налог на доходы физ.лиц с доходов, в виде процентов</t>
  </si>
  <si>
    <t>000 1 03 00000 00 0000 000</t>
  </si>
  <si>
    <t>НАЛОГИ  НА  ТОВАРЫ  (РАБОТЫ , УСЛУГИ) , РЕАЛИЗ.</t>
  </si>
  <si>
    <t>НА ТЕРРИТОРИИ РОССИЙСКОЙ ФЕДЕРАЦИИ</t>
  </si>
  <si>
    <t>000 1 03 02000 01 0000 110</t>
  </si>
  <si>
    <t>Акцизы</t>
  </si>
  <si>
    <t>182 1 03 02011 01 1000 110</t>
  </si>
  <si>
    <t>Акцизы на спирт этиловый</t>
  </si>
  <si>
    <t>182 1 03 02040 01 1000 110</t>
  </si>
  <si>
    <t>Акцизы на бензин автомобильный</t>
  </si>
  <si>
    <t>182 1 03 02070 01 1000 110</t>
  </si>
  <si>
    <t>Акцизы на дизельное топливо</t>
  </si>
  <si>
    <t>182 1 03 02080 01 1000 100</t>
  </si>
  <si>
    <t xml:space="preserve">Акцизы на моторное масло </t>
  </si>
  <si>
    <t>000 1 03 02110 01 0000 110</t>
  </si>
  <si>
    <t>Акцизы на алкогольную продукцию с долей спирта свыше 25 %</t>
  </si>
  <si>
    <t>182 1 03 02111 01 1000 110</t>
  </si>
  <si>
    <t xml:space="preserve">Акцизы на алкогольную продукцию с долей спирта свыше 25 % </t>
  </si>
  <si>
    <t>при реализации производителями, за искл. реал. на акцизн. склады</t>
  </si>
  <si>
    <t>182 1 03 02112 01 1000 110</t>
  </si>
  <si>
    <t>при реализ. на акцизный склад</t>
  </si>
  <si>
    <t>182 1 03 02113 01 1000 110</t>
  </si>
  <si>
    <t>при реализации с акцизных складов</t>
  </si>
  <si>
    <t>100 1 03 02150 02 0000 110</t>
  </si>
  <si>
    <t>Доходы от уплаты акцизов на дизельное топливо</t>
  </si>
  <si>
    <t>100 1 03 02160 02 0000 110</t>
  </si>
  <si>
    <t xml:space="preserve">Доходы от уплаты акцизов на масло </t>
  </si>
  <si>
    <t>100 1 03 02170 02 0000 110</t>
  </si>
  <si>
    <t xml:space="preserve">Доходы от уплаты акцизов на автомобильный бензин </t>
  </si>
  <si>
    <t>000 1 05 00000 00 0000 000</t>
  </si>
  <si>
    <t>НАЛОГИ  НА  СОВОКУПНЫЙ  ДОХОД</t>
  </si>
  <si>
    <t>182 1 05 01000 01 0000 110</t>
  </si>
  <si>
    <t>Единый налог, взимаемый в связи с применением</t>
  </si>
  <si>
    <t>упрощенной системы налогообложения</t>
  </si>
  <si>
    <t>182 1 05 01010 01 0000 110</t>
  </si>
  <si>
    <t>ЕН с плательщиков, выбравших объект обложения доходы</t>
  </si>
  <si>
    <t>182 1 05 01020 01 0000 110</t>
  </si>
  <si>
    <t>ЕН с плател., выбравших объект обложения доходы,умен.на расходы</t>
  </si>
  <si>
    <t>182 1 05 02000 01 1000 110</t>
  </si>
  <si>
    <t>Единый налог на вмененный доход  для отдельных</t>
  </si>
  <si>
    <t>видов деятельности</t>
  </si>
  <si>
    <t>000 1 05 03000 01 0000 110</t>
  </si>
  <si>
    <t>Единый сельскохозяйственный налог</t>
  </si>
  <si>
    <t>182 1 05 03011 01 1000 110</t>
  </si>
  <si>
    <t>Единый сельскохозяйственный налог, уплачиваемый орган-ми</t>
  </si>
  <si>
    <t>182 1 05 03012 01 1000 110</t>
  </si>
  <si>
    <t>Единый сельскохозяйственный налог, уплачиваемый инд.предп.</t>
  </si>
  <si>
    <t>000 1 06 00000 00 0000 000</t>
  </si>
  <si>
    <t>НАЛОГИ  НА  ИМУЩЕСТВО</t>
  </si>
  <si>
    <t>182 1 06 01000 03 1000 110</t>
  </si>
  <si>
    <t xml:space="preserve">Налог на имущество физических лиц </t>
  </si>
  <si>
    <t>182 1 06 02010 02 1000 110</t>
  </si>
  <si>
    <t>Налог на имущество организаций</t>
  </si>
  <si>
    <t>182 1 06 03000 01 1000 110</t>
  </si>
  <si>
    <t>Налог на наследование или дарение</t>
  </si>
  <si>
    <t>000 1 06 04000 02 0000 110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</si>
  <si>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</si>
  <si>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</si>
  <si>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</si>
  <si>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</si>
  <si>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</si>
  <si>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000 1 06 05000 00 0000 110</t>
  </si>
  <si>
    <t>Налог на игорный бизнес</t>
  </si>
  <si>
    <t>182 1 06 05010 02 1000 110</t>
  </si>
  <si>
    <t>Налог на игорный бизнес, зачисляемый в бюджеты субъектов РФ</t>
  </si>
  <si>
    <t>182 1 06 06000 03 1000 110</t>
  </si>
  <si>
    <t>Земельный налог</t>
  </si>
  <si>
    <t>000 1 07 00000 00 0000 000</t>
  </si>
  <si>
    <t xml:space="preserve">НАЛОГИ, СБОРЫ И РЕГУЛЯРНЫЕ ПЛАТЕЖИ  ЗА  ПОЛЬЗО -  </t>
  </si>
  <si>
    <t xml:space="preserve"> ВАНИЕ ПРИРОДНЫМИ РЕСУРСАМИ</t>
  </si>
  <si>
    <t>182 1 07 04010 01 0000 110</t>
  </si>
  <si>
    <t>Сбор за пользование объектами животного мира</t>
  </si>
  <si>
    <t>182 1 07 01020 01 0000 110</t>
  </si>
  <si>
    <t>Налог на добычу ощераспр.полезных ископаемых</t>
  </si>
  <si>
    <t>000 1 08 00000 00 0000 000</t>
  </si>
  <si>
    <t>ГОСУДАРСТВЕННАЯ  ПОШЛИНА</t>
  </si>
  <si>
    <t>000 1 08 03010 01 1000 110</t>
  </si>
  <si>
    <t>Госпошлина по делам в судах общей юрисдикции</t>
  </si>
  <si>
    <t>000 1 08 04000 01 1000 110</t>
  </si>
  <si>
    <t>Госпошлина за совершение нотариальных действий</t>
  </si>
  <si>
    <t>000 1 08 05000 01 0000 110</t>
  </si>
  <si>
    <t>Госпошлина за госрегистрацию в органах ЗАГС</t>
  </si>
  <si>
    <t>000 1 08 07140 01 1000 110</t>
  </si>
  <si>
    <t>Госпошлина за регистрацию транспортных средств</t>
  </si>
  <si>
    <t>000 1 08 07150 01 0000 110</t>
  </si>
  <si>
    <t>Госпошлина на распространение наружной рекламы</t>
  </si>
  <si>
    <t>000 1 08 07160 01 0000 110</t>
  </si>
  <si>
    <t>Госпошлина за выдачу ордера на квартиру</t>
  </si>
  <si>
    <t>000 1 08 07200 01 0000 110</t>
  </si>
  <si>
    <t>Прочие государственные пошлины</t>
  </si>
  <si>
    <t>000 1 09 00000 00 0000 000</t>
  </si>
  <si>
    <t xml:space="preserve">ЗАДОЛЖЕННОСТЬ И ПЕРЕРАСЧЕТЫ ПО ОТМЕНЕННЫМ </t>
  </si>
  <si>
    <t>НАЛОГАМ, СБОРАМ И ИНЫМ ОБЯЗАТЕЛ. ПЛАТЕЖАМ</t>
  </si>
  <si>
    <t>182 1 09 01000 03 1000 110</t>
  </si>
  <si>
    <t xml:space="preserve">Налог на прибыль организаций, зачисляемый в </t>
  </si>
  <si>
    <t>местные бюджеты (по расчетам за 2004 год)</t>
  </si>
  <si>
    <t>182 1 09 02030 02 1000 110</t>
  </si>
  <si>
    <t xml:space="preserve">Акцизы на ювелирные изделия </t>
  </si>
  <si>
    <t>000 1 09 04000 00 0000 110</t>
  </si>
  <si>
    <t>Налоги на имущество</t>
  </si>
  <si>
    <t>182 1 09 04010 02 1000 110</t>
  </si>
  <si>
    <t>Налог на имущество предприятий</t>
  </si>
  <si>
    <t>182 1 09 04020 02 1000 110</t>
  </si>
  <si>
    <t>Налог с владельцев транспортных средств</t>
  </si>
  <si>
    <t>182 1 09 04030 01 1000 110</t>
  </si>
  <si>
    <t>Налог на пользователей автодорог</t>
  </si>
  <si>
    <t>182 1 09 06020 02 1000 110</t>
  </si>
  <si>
    <t xml:space="preserve">Cбор на нужды образоват.учреждений </t>
  </si>
  <si>
    <t>182 1 09 07010 03 1000 110</t>
  </si>
  <si>
    <t>Налог на рекламу</t>
  </si>
  <si>
    <t>000 1 09 07030 03 0000 110</t>
  </si>
  <si>
    <t xml:space="preserve">Целевой сбор на содерж. муниц. милиции </t>
  </si>
  <si>
    <t>182 1 09 07050 03 1000 110</t>
  </si>
  <si>
    <t>Прочие местные налоги и сборы</t>
  </si>
  <si>
    <t>000 1 11 00000 00 0000 000</t>
  </si>
  <si>
    <t>ДОХОДЫ  ОТ  ИСПОЛЬЗ. ИМУЩЕСТВА  В ГОСУДАР.</t>
  </si>
  <si>
    <t>И МУНИЦ. СОБСТВЕННОСТИ</t>
  </si>
  <si>
    <t>000 1 11 03030 03 0000 120</t>
  </si>
  <si>
    <t>Проценты, полученные от предоставл. бюдж.кредитов</t>
  </si>
  <si>
    <t>000 1 11 05000 00 0000 120</t>
  </si>
  <si>
    <t>Доходы от сдачи в аренду имущества</t>
  </si>
  <si>
    <t>000 1 11 05011 03 0000 120</t>
  </si>
  <si>
    <t>Арендная плата за земли сельхозназначения</t>
  </si>
  <si>
    <t>000 1 11 05012 03 0000 120</t>
  </si>
  <si>
    <t>Арендная плата за земли городских поселений</t>
  </si>
  <si>
    <t>000 1 11 05014 03 0000 120</t>
  </si>
  <si>
    <t>Арендная плата за др. земли несельхозназначения</t>
  </si>
  <si>
    <t>000 1 11 05015 03 0000 120</t>
  </si>
  <si>
    <t>Арендная плата за земли предназначенные под жил. строит.</t>
  </si>
  <si>
    <t>000 1 11 05033 03 0000 120</t>
  </si>
  <si>
    <t>Доходы от сдачи в аренду имущества, наход. в управлении МОУ</t>
  </si>
  <si>
    <t>000 1 11 07013 03 0000 120</t>
  </si>
  <si>
    <t>Доходы от перечисления части прибыли МУП</t>
  </si>
  <si>
    <t>000 1 11 08043 03 0000 120</t>
  </si>
  <si>
    <t>Прочие поступления от использования имущества</t>
  </si>
  <si>
    <t>000 1 12 00000 00 0000 000</t>
  </si>
  <si>
    <t>ПЛАТЕЖИ ПРИ ПОЛЬЗОВАНИИ ПРИРОДН. РЕСУРСАМИ</t>
  </si>
  <si>
    <t>000 1 12 01000 01 0000 120</t>
  </si>
  <si>
    <t>Плата за негативное воздействие на окруж.среду</t>
  </si>
  <si>
    <t>ДОХОДЫ ОТ ОКАЗАНИЯ ПЛАТНЫХ УСЛУГ И КОМПЕНС.</t>
  </si>
  <si>
    <t>ЗАТРАТ ГОСУДАРСТВА</t>
  </si>
  <si>
    <t>000 1 13 03030 03 0000 130</t>
  </si>
  <si>
    <t>Прочие доходы местн.бюджетов от компенсации затрат госуд.</t>
  </si>
  <si>
    <t>000 1 14 00000 00 0000 000</t>
  </si>
  <si>
    <t>ДОХОДЫ ОТ ПРОДАЖИ МАТЕРИАЛЬНЫХ И НЕМАТЕР.</t>
  </si>
  <si>
    <t>АКТИВОВ</t>
  </si>
  <si>
    <t>000 1 14 01030 03 0000 410</t>
  </si>
  <si>
    <t>Доходы местных бюджетов от продажи квартир</t>
  </si>
  <si>
    <t>000 1 14 02000 00 0000 000</t>
  </si>
  <si>
    <t>Доходы от реализации имущества</t>
  </si>
  <si>
    <t>000 1 14 02033 03 0000 410</t>
  </si>
  <si>
    <t>Доходы от реализации иного имущества (осн. средства)</t>
  </si>
  <si>
    <t>000 1 14 02033 03 0000 440</t>
  </si>
  <si>
    <t>Доходы от реализации иного имущества (мат. запасы)</t>
  </si>
  <si>
    <t>000 1 15 00000 00 0000 000</t>
  </si>
  <si>
    <t>АДМИНИСТРАТИВНЫЕ  ПЛАТЕЖИ И  СБОРЫ</t>
  </si>
  <si>
    <t>000 1 15 01000 00 0000 140</t>
  </si>
  <si>
    <t>Административные сборы</t>
  </si>
  <si>
    <t>000 1 15 02030 03 0000 140</t>
  </si>
  <si>
    <t xml:space="preserve">Платежи, взимаемые муниципальными организациямиями </t>
  </si>
  <si>
    <t>за выполнение определенных функций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</si>
  <si>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</si>
  <si>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</si>
  <si>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</si>
  <si>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нарушения закон. о налогах</t>
  </si>
  <si>
    <t>182 1 16 03010 01 3000 140</t>
  </si>
  <si>
    <t>Штрафы за нарушение зак-тва по ст.116, 117, 118, п.1и 2 ст.120</t>
  </si>
  <si>
    <t xml:space="preserve"> ст.125, 126, 128, 129, 129.1, 132, 134, п.2 ст.135, ст.135,. НК</t>
  </si>
  <si>
    <t>182 1 16 03020 02 3000 140</t>
  </si>
  <si>
    <t>Штрафы за адм. правонарушения в области налогов и сборов,</t>
  </si>
  <si>
    <t>предусмотренные п.7 ст.366 НК</t>
  </si>
  <si>
    <t>182 1 16 03030 01 3000 140</t>
  </si>
  <si>
    <t>Штрафы за административ. правонарушения в области налогов</t>
  </si>
  <si>
    <t>и сборов, предусм. Кодексом об администр. правонарушениях</t>
  </si>
  <si>
    <t>182 1 16 06000 01 3000 140</t>
  </si>
  <si>
    <t>Штрафы за нарушение законодательства о применении ККМ</t>
  </si>
  <si>
    <t>188 1 16 21030 03 0000 140</t>
  </si>
  <si>
    <t>Штрафы в возмещение ущерба</t>
  </si>
  <si>
    <t xml:space="preserve">005 1 16 30030 03 0000 140 </t>
  </si>
  <si>
    <t>Прочие поступления от денежных взысканий (штрафов)</t>
  </si>
  <si>
    <t>000 1 17 00000 00 0000 000</t>
  </si>
  <si>
    <t>ПРОЧИЕ НЕНАЛОГОВЫЕ ДОХОДЫ</t>
  </si>
  <si>
    <t>100 1 17 01030 03 0000 180</t>
  </si>
  <si>
    <t>Невыясненные поступления, зачисляемые в местные бюджеты</t>
  </si>
  <si>
    <t>000 1 17 05030 03 0000 180</t>
  </si>
  <si>
    <t>Прочие неналоговые доходы местных бюджетов</t>
  </si>
  <si>
    <t>Собственные доходы</t>
  </si>
  <si>
    <t>000 2 00 00000 00 0000 000</t>
  </si>
  <si>
    <t>БЕЗВОЗМЕЗДНЫЕ ПОСТУПЛЕНИЯ</t>
  </si>
  <si>
    <t>000 2 02 01000 00 0000 151</t>
  </si>
  <si>
    <t>Дотации от других бюджетов бюджет. системы РФ</t>
  </si>
  <si>
    <t>000 2 02 01020 03 0000 151</t>
  </si>
  <si>
    <t xml:space="preserve">Дотации </t>
  </si>
  <si>
    <t>000 2 02 01030 03 0000 151</t>
  </si>
  <si>
    <t>Дотации на возмещение убытков от содержания объектов ЖКХ</t>
  </si>
  <si>
    <t>000 2 02 02000 00 0000 151</t>
  </si>
  <si>
    <t>Субвенции от других бюджетов бюджет. системы РФ</t>
  </si>
  <si>
    <t>000 2 02 02090 03 0000 151</t>
  </si>
  <si>
    <t>Субвенции на оплату жил.ком.услуг  по федер.категориям граждан</t>
  </si>
  <si>
    <t>000 2 02 02220 03 0000 151</t>
  </si>
  <si>
    <t>Прочие субвенции</t>
  </si>
  <si>
    <t>000 2 02 03030 03 0000 151</t>
  </si>
  <si>
    <t>Средства МБ по взаимным расчетам</t>
  </si>
  <si>
    <t>000 3 00 00000 00 0000 000</t>
  </si>
  <si>
    <t xml:space="preserve">ДОХОДЫ ОТ ПРЕДПРИНИМАТЕЛЬСКОЙ И ИНОЙ </t>
  </si>
  <si>
    <t>ПРИНОСЯЩЕЙ ДОХОД ДЕЯТЕЛЬНОСТИ</t>
  </si>
  <si>
    <t>000 3 01 00000 00 0000 000</t>
  </si>
  <si>
    <t>ДОХОДЫ ОТ СОБСТВЕННОСТИ ПО ПРЕДПРИНИМАТЕЛЬ.</t>
  </si>
  <si>
    <t xml:space="preserve"> И ИНОЙ ПРИНОСЯЩЕЙ ДОХОД ДЕЯТЕЛЬНОСТИ</t>
  </si>
  <si>
    <t>000 3 01 01030 03 0000 120</t>
  </si>
  <si>
    <t>Доходы от размещения ден.средств, получ. муниц.учреждениями</t>
  </si>
  <si>
    <t>000 3 02 00000 00 0000 000</t>
  </si>
  <si>
    <t>РЫНОЧНЫЕ ПРОДАЖИ ТОВАРОВ И УСЛУГ</t>
  </si>
  <si>
    <t>000 3 02 01030 03 0000 130</t>
  </si>
  <si>
    <t>Доходы от продажи услуг, оказываемых муницип.учреждениями</t>
  </si>
  <si>
    <t>000 3 02 02030 03 0000 440</t>
  </si>
  <si>
    <t>Доходы от продажи товаров, осуществляемой муниц.учрежден.</t>
  </si>
  <si>
    <t>ИТОГО  ДОХОДОВ :</t>
  </si>
  <si>
    <t>Е.Н.Панченко</t>
  </si>
  <si>
    <t>Т.В.Голофаст</t>
  </si>
  <si>
    <t>к решению городского 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</si>
</sst>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\ _р_._-;\-* #,##0.0\ _р_._-;_-* &quot;-&quot;??\ _р_._-;_-@_-"/>
    <numFmt numFmtId="166" formatCode="_-* #,##0.00000\ _р_._-;\-* #,##0.00000\ _р_._-;_-* &quot;-&quot;??\ _р_._-;_-@_-"/>
    <numFmt numFmtId="167" formatCode="_-* #,##0.00\ _р_._-;\-* #,##0.00\ _р_._-;_-* &quot;-&quot;??\ _р_._-;_-@_-"/>
    <numFmt numFmtId="168" formatCode="_-* #,##0.000\ _р_._-;\-* #,##0.000\ _р_._-;_-* &quot;-&quot;??\ _р_._-;_-@_-"/>
  </numFmts>
  <fonts count="7">
    <font>
      <sz val="10"/>
      <name val="Arial Cyr"/>
      <family val="0"/>
    </font>
    <font>
      <sz val="9.5"/>
      <name val="Times New Roman Cyr"/>
      <family val="1"/>
    </font>
    <font>
      <sz val="8"/>
      <name val="MS Sans Serif"/>
      <family val="0"/>
    </font>
    <font>
      <b/>
      <i/>
      <sz val="9.5"/>
      <name val="Times New Roman Cyr"/>
      <family val="1"/>
    </font>
    <font>
      <sz val="9.5"/>
      <name val="Arial Cyr"/>
      <family val="0"/>
    </font>
    <font>
      <b/>
      <sz val="9.5"/>
      <name val="Times New Roman Cyr"/>
      <family val="1"/>
    </font>
    <font>
      <i/>
      <sz val="9.5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/>
      <protection/>
    </xf>
    <xf numFmtId="0" fontId="3" fillId="0" borderId="3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164" fontId="1" fillId="0" borderId="3" xfId="19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5" xfId="17" applyFont="1" applyFill="1" applyBorder="1" applyAlignment="1">
      <alignment horizontal="center"/>
      <protection/>
    </xf>
    <xf numFmtId="0" fontId="1" fillId="0" borderId="6" xfId="0" applyFont="1" applyBorder="1" applyAlignment="1">
      <alignment/>
    </xf>
    <xf numFmtId="0" fontId="1" fillId="0" borderId="7" xfId="17" applyFont="1" applyBorder="1" applyAlignment="1">
      <alignment horizontal="center"/>
      <protection/>
    </xf>
    <xf numFmtId="0" fontId="3" fillId="0" borderId="8" xfId="17" applyFont="1" applyBorder="1" applyAlignment="1">
      <alignment horizontal="left"/>
      <protection/>
    </xf>
    <xf numFmtId="164" fontId="1" fillId="0" borderId="9" xfId="19" applyNumberFormat="1" applyFont="1" applyBorder="1" applyAlignment="1">
      <alignment/>
    </xf>
    <xf numFmtId="165" fontId="1" fillId="0" borderId="10" xfId="17" applyNumberFormat="1" applyFont="1" applyBorder="1" applyAlignment="1">
      <alignment horizontal="left"/>
      <protection/>
    </xf>
    <xf numFmtId="43" fontId="1" fillId="0" borderId="9" xfId="19" applyNumberFormat="1" applyFont="1" applyBorder="1" applyAlignment="1">
      <alignment/>
    </xf>
    <xf numFmtId="166" fontId="1" fillId="0" borderId="9" xfId="19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2" xfId="17" applyFont="1" applyBorder="1" applyAlignment="1">
      <alignment horizontal="center"/>
      <protection/>
    </xf>
    <xf numFmtId="0" fontId="6" fillId="0" borderId="13" xfId="17" applyFont="1" applyBorder="1">
      <alignment/>
      <protection/>
    </xf>
    <xf numFmtId="164" fontId="1" fillId="0" borderId="14" xfId="19" applyNumberFormat="1" applyFont="1" applyBorder="1" applyAlignment="1">
      <alignment/>
    </xf>
    <xf numFmtId="166" fontId="1" fillId="0" borderId="14" xfId="19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1" fillId="0" borderId="13" xfId="17" applyFont="1" applyBorder="1">
      <alignment/>
      <protection/>
    </xf>
    <xf numFmtId="167" fontId="1" fillId="0" borderId="14" xfId="19" applyNumberFormat="1" applyFont="1" applyBorder="1" applyAlignment="1">
      <alignment/>
    </xf>
    <xf numFmtId="0" fontId="3" fillId="0" borderId="13" xfId="17" applyFont="1" applyBorder="1">
      <alignment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66" fontId="1" fillId="0" borderId="14" xfId="19" applyNumberFormat="1" applyFont="1" applyBorder="1" applyAlignment="1">
      <alignment/>
    </xf>
    <xf numFmtId="164" fontId="1" fillId="0" borderId="14" xfId="19" applyNumberFormat="1" applyFont="1" applyFill="1" applyBorder="1" applyAlignment="1">
      <alignment/>
    </xf>
    <xf numFmtId="166" fontId="1" fillId="0" borderId="14" xfId="19" applyNumberFormat="1" applyFont="1" applyFill="1" applyBorder="1" applyAlignment="1">
      <alignment/>
    </xf>
    <xf numFmtId="168" fontId="1" fillId="0" borderId="14" xfId="19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6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3" xfId="17" applyFont="1" applyBorder="1" applyAlignment="1">
      <alignment horizontal="left"/>
      <protection/>
    </xf>
    <xf numFmtId="0" fontId="1" fillId="0" borderId="16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164" fontId="1" fillId="0" borderId="18" xfId="0" applyNumberFormat="1" applyFont="1" applyBorder="1" applyAlignment="1">
      <alignment/>
    </xf>
    <xf numFmtId="165" fontId="1" fillId="0" borderId="0" xfId="17" applyNumberFormat="1" applyFont="1" applyBorder="1" applyAlignment="1">
      <alignment horizontal="left"/>
      <protection/>
    </xf>
    <xf numFmtId="166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5" fillId="2" borderId="3" xfId="17" applyFont="1" applyFill="1" applyBorder="1" applyAlignment="1">
      <alignment horizontal="center"/>
      <protection/>
    </xf>
    <xf numFmtId="164" fontId="1" fillId="0" borderId="20" xfId="0" applyNumberFormat="1" applyFont="1" applyBorder="1" applyAlignment="1">
      <alignment/>
    </xf>
    <xf numFmtId="165" fontId="1" fillId="0" borderId="3" xfId="17" applyNumberFormat="1" applyFont="1" applyBorder="1" applyAlignment="1">
      <alignment horizontal="left"/>
      <protection/>
    </xf>
    <xf numFmtId="168" fontId="1" fillId="0" borderId="2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8" xfId="17" applyFont="1" applyBorder="1" applyAlignment="1">
      <alignment horizontal="left"/>
      <protection/>
    </xf>
    <xf numFmtId="0" fontId="1" fillId="0" borderId="9" xfId="0" applyFont="1" applyBorder="1" applyAlignment="1">
      <alignment/>
    </xf>
    <xf numFmtId="166" fontId="1" fillId="0" borderId="9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4" xfId="19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3" fillId="0" borderId="0" xfId="17" applyFon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4" xfId="17" applyFont="1" applyBorder="1" applyAlignment="1">
      <alignment horizontal="center"/>
      <protection/>
    </xf>
    <xf numFmtId="0" fontId="3" fillId="0" borderId="23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22.25390625" style="0" customWidth="1"/>
    <col min="2" max="2" width="51.875" style="0" customWidth="1"/>
    <col min="3" max="3" width="10.25390625" style="0" hidden="1" customWidth="1"/>
    <col min="4" max="4" width="10.625" style="0" hidden="1" customWidth="1"/>
    <col min="5" max="5" width="9.25390625" style="0" hidden="1" customWidth="1"/>
    <col min="6" max="6" width="14.25390625" style="0" customWidth="1"/>
    <col min="7" max="7" width="16.125" style="0" customWidth="1"/>
    <col min="8" max="8" width="9.00390625" style="0" customWidth="1"/>
  </cols>
  <sheetData>
    <row r="1" spans="1:21" ht="13.5">
      <c r="A1" s="1"/>
      <c r="B1" s="2" t="s">
        <v>0</v>
      </c>
      <c r="C1" s="3"/>
      <c r="D1" s="3"/>
      <c r="E1" s="2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3.5">
      <c r="A2" s="1"/>
      <c r="B2" s="2" t="s">
        <v>1</v>
      </c>
      <c r="C2" s="3"/>
      <c r="D2" s="3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1"/>
      <c r="B3" s="2" t="s">
        <v>2</v>
      </c>
      <c r="C3" s="3"/>
      <c r="D3" s="3"/>
      <c r="E3" s="2"/>
      <c r="F3" s="3" t="s">
        <v>3</v>
      </c>
      <c r="G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>
      <c r="A4" s="1"/>
      <c r="B4" s="2" t="s">
        <v>4</v>
      </c>
      <c r="C4" s="3"/>
      <c r="D4" s="3"/>
      <c r="E4" s="2"/>
      <c r="F4" s="3" t="s">
        <v>256</v>
      </c>
      <c r="G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>
      <c r="A5" s="1"/>
      <c r="B5" s="2"/>
      <c r="C5" s="3"/>
      <c r="D5" s="3"/>
      <c r="E5" s="2"/>
      <c r="F5" s="3"/>
      <c r="G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25" thickBot="1">
      <c r="A6" s="1"/>
      <c r="B6" s="2"/>
      <c r="C6" s="3"/>
      <c r="D6" s="3"/>
      <c r="E6" s="2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 thickBot="1">
      <c r="A7" s="5" t="s">
        <v>5</v>
      </c>
      <c r="B7" s="5" t="s">
        <v>6</v>
      </c>
      <c r="C7" s="67" t="s">
        <v>7</v>
      </c>
      <c r="D7" s="68"/>
      <c r="E7" s="69"/>
      <c r="F7" s="67" t="s">
        <v>8</v>
      </c>
      <c r="G7" s="68"/>
      <c r="H7" s="6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25" thickBot="1">
      <c r="A8" s="6"/>
      <c r="B8" s="7"/>
      <c r="C8" s="8" t="s">
        <v>10</v>
      </c>
      <c r="D8" s="6" t="s">
        <v>9</v>
      </c>
      <c r="E8" s="8" t="s">
        <v>11</v>
      </c>
      <c r="F8" s="6" t="s">
        <v>10</v>
      </c>
      <c r="G8" s="6" t="s">
        <v>9</v>
      </c>
      <c r="H8" s="8" t="s">
        <v>11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3.5" thickBot="1">
      <c r="A9" s="9" t="s">
        <v>12</v>
      </c>
      <c r="B9" s="10" t="s">
        <v>13</v>
      </c>
      <c r="C9" s="11"/>
      <c r="D9" s="12"/>
      <c r="E9" s="13"/>
      <c r="F9" s="11"/>
      <c r="G9" s="12"/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3.5">
      <c r="A10" s="15" t="s">
        <v>14</v>
      </c>
      <c r="B10" s="16" t="s">
        <v>15</v>
      </c>
      <c r="C10" s="17">
        <f>SUM(C11+C14)</f>
        <v>190705.32107</v>
      </c>
      <c r="D10" s="17" t="e">
        <f>SUM(D11+D14)</f>
        <v>#REF!</v>
      </c>
      <c r="E10" s="18" t="e">
        <f>D10/C10*100</f>
        <v>#REF!</v>
      </c>
      <c r="F10" s="19">
        <f>SUM(F11+F14)</f>
        <v>751250.55</v>
      </c>
      <c r="G10" s="20">
        <f>SUM(G11+G14)</f>
        <v>776630.7029599999</v>
      </c>
      <c r="H10" s="21">
        <f>G10/F10*100</f>
        <v>103.37838727172976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22" t="s">
        <v>16</v>
      </c>
      <c r="B11" s="23" t="s">
        <v>17</v>
      </c>
      <c r="C11" s="24">
        <f>SUM(C12:C13)</f>
        <v>24280</v>
      </c>
      <c r="D11" s="24" t="e">
        <f>SUM(D12:D13)</f>
        <v>#REF!</v>
      </c>
      <c r="E11" s="18" t="e">
        <f>D11/C11*100</f>
        <v>#REF!</v>
      </c>
      <c r="F11" s="24">
        <f>SUM(F12:F13)</f>
        <v>170000</v>
      </c>
      <c r="G11" s="25">
        <f>SUM(G12:G13)</f>
        <v>172559.67567</v>
      </c>
      <c r="H11" s="26">
        <f>G11/F11*100</f>
        <v>101.50569157058824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22" t="s">
        <v>18</v>
      </c>
      <c r="B12" s="27" t="s">
        <v>17</v>
      </c>
      <c r="C12" s="24">
        <v>24280</v>
      </c>
      <c r="D12" s="24" t="e">
        <f>G12-#REF!</f>
        <v>#REF!</v>
      </c>
      <c r="E12" s="18" t="e">
        <f aca="true" t="shared" si="0" ref="E12:E67">D12/C12*100</f>
        <v>#REF!</v>
      </c>
      <c r="F12" s="24">
        <v>170000</v>
      </c>
      <c r="G12" s="25">
        <v>172559.67567</v>
      </c>
      <c r="H12" s="26">
        <f aca="true" t="shared" si="1" ref="H12:H74">G12/F12*100</f>
        <v>101.50569157058824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22" t="s">
        <v>19</v>
      </c>
      <c r="B13" s="27" t="s">
        <v>20</v>
      </c>
      <c r="C13" s="24"/>
      <c r="D13" s="24"/>
      <c r="E13" s="18"/>
      <c r="F13" s="24"/>
      <c r="G13" s="25"/>
      <c r="H13" s="2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22" t="s">
        <v>21</v>
      </c>
      <c r="B14" s="23" t="s">
        <v>22</v>
      </c>
      <c r="C14" s="24">
        <f>SUM(C15+C16+C19+C20+C21)</f>
        <v>166425.32107</v>
      </c>
      <c r="D14" s="24" t="e">
        <f>SUM(D15+D16+D19+D20+D21)</f>
        <v>#REF!</v>
      </c>
      <c r="E14" s="18" t="e">
        <f t="shared" si="0"/>
        <v>#REF!</v>
      </c>
      <c r="F14" s="28">
        <f>SUM(F15+F16+F19+F20+F21)</f>
        <v>581250.55</v>
      </c>
      <c r="G14" s="25">
        <f>SUM(G15+G16+G19+G20+G21)</f>
        <v>604071.0272899999</v>
      </c>
      <c r="H14" s="26">
        <f t="shared" si="1"/>
        <v>103.92609990476565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22" t="s">
        <v>23</v>
      </c>
      <c r="B15" s="27" t="s">
        <v>24</v>
      </c>
      <c r="C15" s="24">
        <v>1930</v>
      </c>
      <c r="D15" s="24" t="e">
        <f>G15-#REF!</f>
        <v>#REF!</v>
      </c>
      <c r="E15" s="18" t="e">
        <f t="shared" si="0"/>
        <v>#REF!</v>
      </c>
      <c r="F15" s="24">
        <v>3000</v>
      </c>
      <c r="G15" s="25">
        <v>3351.29503</v>
      </c>
      <c r="H15" s="26">
        <f t="shared" si="1"/>
        <v>111.70983433333335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22" t="s">
        <v>25</v>
      </c>
      <c r="B16" s="27" t="s">
        <v>26</v>
      </c>
      <c r="C16" s="24">
        <f>SUM(C17:C18)</f>
        <v>164465.32107</v>
      </c>
      <c r="D16" s="24" t="e">
        <f>SUM(D17:D18)</f>
        <v>#REF!</v>
      </c>
      <c r="E16" s="18" t="e">
        <f t="shared" si="0"/>
        <v>#REF!</v>
      </c>
      <c r="F16" s="28">
        <f>SUM(F17:F18)</f>
        <v>578000.55</v>
      </c>
      <c r="G16" s="25">
        <f>SUM(G17:G18)</f>
        <v>600569.9963799999</v>
      </c>
      <c r="H16" s="26">
        <f t="shared" si="1"/>
        <v>103.90474479306289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22" t="s">
        <v>27</v>
      </c>
      <c r="B17" s="27" t="s">
        <v>28</v>
      </c>
      <c r="C17" s="24">
        <v>163220.49213</v>
      </c>
      <c r="D17" s="24" t="e">
        <f>G17-#REF!</f>
        <v>#REF!</v>
      </c>
      <c r="E17" s="18" t="e">
        <f t="shared" si="0"/>
        <v>#REF!</v>
      </c>
      <c r="F17" s="28">
        <v>575000.55</v>
      </c>
      <c r="G17" s="25">
        <v>597486.13062</v>
      </c>
      <c r="H17" s="26">
        <f t="shared" si="1"/>
        <v>103.9105320194911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>
      <c r="A18" s="22" t="s">
        <v>29</v>
      </c>
      <c r="B18" s="27" t="s">
        <v>30</v>
      </c>
      <c r="C18" s="24">
        <v>1244.82894</v>
      </c>
      <c r="D18" s="24" t="e">
        <f>G18-#REF!</f>
        <v>#REF!</v>
      </c>
      <c r="E18" s="18" t="e">
        <f t="shared" si="0"/>
        <v>#REF!</v>
      </c>
      <c r="F18" s="24">
        <v>3000</v>
      </c>
      <c r="G18" s="25">
        <v>3083.86576</v>
      </c>
      <c r="H18" s="26">
        <f t="shared" si="1"/>
        <v>102.79552533333333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22" t="s">
        <v>31</v>
      </c>
      <c r="B19" s="27" t="s">
        <v>32</v>
      </c>
      <c r="C19" s="24">
        <v>30</v>
      </c>
      <c r="D19" s="24" t="e">
        <f>G19-#REF!</f>
        <v>#REF!</v>
      </c>
      <c r="E19" s="18" t="e">
        <f t="shared" si="0"/>
        <v>#REF!</v>
      </c>
      <c r="F19" s="24"/>
      <c r="G19" s="25">
        <v>25.92054</v>
      </c>
      <c r="H19" s="2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22" t="s">
        <v>33</v>
      </c>
      <c r="B20" s="27" t="s">
        <v>34</v>
      </c>
      <c r="C20" s="24"/>
      <c r="D20" s="24" t="e">
        <f>G20-#REF!</f>
        <v>#REF!</v>
      </c>
      <c r="E20" s="18"/>
      <c r="F20" s="24">
        <v>250</v>
      </c>
      <c r="G20" s="25">
        <v>123.81534</v>
      </c>
      <c r="H20" s="26">
        <f t="shared" si="1"/>
        <v>49.526136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22" t="s">
        <v>35</v>
      </c>
      <c r="B21" s="27" t="s">
        <v>36</v>
      </c>
      <c r="C21" s="24"/>
      <c r="D21" s="24" t="e">
        <f>G21-#REF!</f>
        <v>#REF!</v>
      </c>
      <c r="E21" s="18"/>
      <c r="F21" s="24"/>
      <c r="G21" s="25"/>
      <c r="H21" s="2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>
      <c r="A22" s="22" t="s">
        <v>37</v>
      </c>
      <c r="B22" s="29" t="s">
        <v>38</v>
      </c>
      <c r="C22" s="24"/>
      <c r="D22" s="24"/>
      <c r="E22" s="18"/>
      <c r="F22" s="24"/>
      <c r="G22" s="25"/>
      <c r="H22" s="2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.5">
      <c r="A23" s="22"/>
      <c r="B23" s="29" t="s">
        <v>39</v>
      </c>
      <c r="C23" s="24">
        <f>SUM(C24)</f>
        <v>510</v>
      </c>
      <c r="D23" s="24" t="e">
        <f>SUM(D24)</f>
        <v>#REF!</v>
      </c>
      <c r="E23" s="18" t="e">
        <f t="shared" si="0"/>
        <v>#REF!</v>
      </c>
      <c r="F23" s="24">
        <f>SUM(F24)</f>
        <v>5950</v>
      </c>
      <c r="G23" s="25">
        <f>SUM(G24)</f>
        <v>5176.32239</v>
      </c>
      <c r="H23" s="26">
        <f t="shared" si="1"/>
        <v>86.9970149579832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22" t="s">
        <v>40</v>
      </c>
      <c r="B24" s="23" t="s">
        <v>41</v>
      </c>
      <c r="C24" s="24">
        <f>SUM(C25+C26+C27+C28+C29+C36+C37+C38)</f>
        <v>510</v>
      </c>
      <c r="D24" s="24" t="e">
        <f>SUM(D25+D26+D27+D28+D29+D36+D37+D38)</f>
        <v>#REF!</v>
      </c>
      <c r="E24" s="18" t="e">
        <f t="shared" si="0"/>
        <v>#REF!</v>
      </c>
      <c r="F24" s="24">
        <f>SUM(F25+F26+F27+F28+F29+F36+F37+F38)</f>
        <v>5950</v>
      </c>
      <c r="G24" s="25">
        <f>SUM(G25+G26+G27+G28+G29+G36+G37+G38)</f>
        <v>5176.32239</v>
      </c>
      <c r="H24" s="26">
        <f t="shared" si="1"/>
        <v>86.9970149579832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22" t="s">
        <v>42</v>
      </c>
      <c r="B25" s="27" t="s">
        <v>43</v>
      </c>
      <c r="C25" s="24"/>
      <c r="D25" s="24" t="e">
        <f>G25-#REF!</f>
        <v>#REF!</v>
      </c>
      <c r="E25" s="18"/>
      <c r="F25" s="24"/>
      <c r="G25" s="25">
        <v>0.2025</v>
      </c>
      <c r="H25" s="2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22" t="s">
        <v>44</v>
      </c>
      <c r="B26" s="27" t="s">
        <v>45</v>
      </c>
      <c r="C26" s="24">
        <v>100</v>
      </c>
      <c r="D26" s="24" t="e">
        <f>G26-#REF!</f>
        <v>#REF!</v>
      </c>
      <c r="E26" s="18" t="e">
        <f t="shared" si="0"/>
        <v>#REF!</v>
      </c>
      <c r="F26" s="24">
        <v>2000</v>
      </c>
      <c r="G26" s="25">
        <v>1940.60192</v>
      </c>
      <c r="H26" s="26">
        <f t="shared" si="1"/>
        <v>97.030096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22" t="s">
        <v>46</v>
      </c>
      <c r="B27" s="27" t="s">
        <v>47</v>
      </c>
      <c r="C27" s="24"/>
      <c r="D27" s="24" t="e">
        <f>G27-#REF!</f>
        <v>#REF!</v>
      </c>
      <c r="E27" s="18"/>
      <c r="F27" s="24">
        <v>100</v>
      </c>
      <c r="G27" s="25">
        <v>27.17547</v>
      </c>
      <c r="H27" s="26">
        <f t="shared" si="1"/>
        <v>27.17547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22" t="s">
        <v>48</v>
      </c>
      <c r="B28" s="27" t="s">
        <v>49</v>
      </c>
      <c r="C28" s="24"/>
      <c r="D28" s="24"/>
      <c r="E28" s="18"/>
      <c r="F28" s="24"/>
      <c r="G28" s="25"/>
      <c r="H28" s="2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22" t="s">
        <v>50</v>
      </c>
      <c r="B29" s="23" t="s">
        <v>51</v>
      </c>
      <c r="C29" s="24">
        <f>SUM(C30:C35)</f>
        <v>0</v>
      </c>
      <c r="D29" s="24">
        <f>SUM(D30:D35)</f>
        <v>0</v>
      </c>
      <c r="E29" s="18"/>
      <c r="F29" s="24">
        <f>SUM(F30:F35)</f>
        <v>0</v>
      </c>
      <c r="G29" s="25">
        <f>SUM(G30:G35)</f>
        <v>0</v>
      </c>
      <c r="H29" s="2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30" t="s">
        <v>52</v>
      </c>
      <c r="B30" s="31" t="s">
        <v>53</v>
      </c>
      <c r="C30" s="24"/>
      <c r="D30" s="24"/>
      <c r="E30" s="18"/>
      <c r="F30" s="24"/>
      <c r="G30" s="25"/>
      <c r="H30" s="2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30"/>
      <c r="B31" s="31" t="s">
        <v>54</v>
      </c>
      <c r="C31" s="24"/>
      <c r="D31" s="24"/>
      <c r="E31" s="18"/>
      <c r="F31" s="24"/>
      <c r="G31" s="25"/>
      <c r="H31" s="2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22" t="s">
        <v>55</v>
      </c>
      <c r="B32" s="31" t="s">
        <v>53</v>
      </c>
      <c r="C32" s="24"/>
      <c r="D32" s="24"/>
      <c r="E32" s="18"/>
      <c r="F32" s="24"/>
      <c r="G32" s="25"/>
      <c r="H32" s="2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2"/>
      <c r="B33" s="31" t="s">
        <v>56</v>
      </c>
      <c r="C33" s="24"/>
      <c r="D33" s="24"/>
      <c r="E33" s="18"/>
      <c r="F33" s="24"/>
      <c r="G33" s="25"/>
      <c r="H33" s="2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22" t="s">
        <v>57</v>
      </c>
      <c r="B34" s="31" t="s">
        <v>53</v>
      </c>
      <c r="C34" s="24"/>
      <c r="D34" s="24"/>
      <c r="E34" s="18"/>
      <c r="F34" s="24"/>
      <c r="G34" s="25"/>
      <c r="H34" s="2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22"/>
      <c r="B35" s="31" t="s">
        <v>58</v>
      </c>
      <c r="C35" s="24"/>
      <c r="D35" s="24"/>
      <c r="E35" s="18"/>
      <c r="F35" s="24"/>
      <c r="G35" s="25"/>
      <c r="H35" s="2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22" t="s">
        <v>59</v>
      </c>
      <c r="B36" s="27" t="s">
        <v>60</v>
      </c>
      <c r="C36" s="24">
        <v>160</v>
      </c>
      <c r="D36" s="24" t="e">
        <f>G36-#REF!</f>
        <v>#REF!</v>
      </c>
      <c r="E36" s="18" t="e">
        <f t="shared" si="0"/>
        <v>#REF!</v>
      </c>
      <c r="F36" s="24">
        <v>1000</v>
      </c>
      <c r="G36" s="32">
        <v>921.81988</v>
      </c>
      <c r="H36" s="26">
        <f t="shared" si="1"/>
        <v>92.181988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22" t="s">
        <v>61</v>
      </c>
      <c r="B37" s="27" t="s">
        <v>62</v>
      </c>
      <c r="C37" s="24"/>
      <c r="D37" s="24" t="e">
        <f>G37-#REF!</f>
        <v>#REF!</v>
      </c>
      <c r="E37" s="18"/>
      <c r="F37" s="24">
        <v>100</v>
      </c>
      <c r="G37" s="32">
        <v>58.56295</v>
      </c>
      <c r="H37" s="26">
        <f t="shared" si="1"/>
        <v>58.56295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22" t="s">
        <v>63</v>
      </c>
      <c r="B38" s="27" t="s">
        <v>64</v>
      </c>
      <c r="C38" s="24">
        <v>250</v>
      </c>
      <c r="D38" s="24" t="e">
        <f>G38-#REF!</f>
        <v>#REF!</v>
      </c>
      <c r="E38" s="18" t="e">
        <f t="shared" si="0"/>
        <v>#REF!</v>
      </c>
      <c r="F38" s="24">
        <v>2750</v>
      </c>
      <c r="G38" s="32">
        <v>2227.95967</v>
      </c>
      <c r="H38" s="26">
        <f t="shared" si="1"/>
        <v>81.01671527272728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3.5">
      <c r="A39" s="22" t="s">
        <v>65</v>
      </c>
      <c r="B39" s="29" t="s">
        <v>66</v>
      </c>
      <c r="C39" s="24">
        <f>SUM(C41+C45+C46)</f>
        <v>10340</v>
      </c>
      <c r="D39" s="24" t="e">
        <f>SUM(D41+D45+D46)</f>
        <v>#REF!</v>
      </c>
      <c r="E39" s="18" t="e">
        <f t="shared" si="0"/>
        <v>#REF!</v>
      </c>
      <c r="F39" s="24">
        <f>SUM(F41+F45+F46)</f>
        <v>35900</v>
      </c>
      <c r="G39" s="25">
        <f>SUM(G41+G45+G46)</f>
        <v>36003.852960000004</v>
      </c>
      <c r="H39" s="26">
        <f t="shared" si="1"/>
        <v>100.28928401114207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22" t="s">
        <v>67</v>
      </c>
      <c r="B40" s="23" t="s">
        <v>68</v>
      </c>
      <c r="C40" s="24"/>
      <c r="D40" s="24"/>
      <c r="E40" s="18"/>
      <c r="F40" s="24"/>
      <c r="G40" s="25"/>
      <c r="H40" s="2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22"/>
      <c r="B41" s="23" t="s">
        <v>69</v>
      </c>
      <c r="C41" s="24">
        <v>5300</v>
      </c>
      <c r="D41" s="24" t="e">
        <f>SUM(D42:D43)</f>
        <v>#REF!</v>
      </c>
      <c r="E41" s="18" t="e">
        <f t="shared" si="0"/>
        <v>#REF!</v>
      </c>
      <c r="F41" s="24">
        <v>18500</v>
      </c>
      <c r="G41" s="25">
        <f>SUM(G42:G43)</f>
        <v>18255.35381</v>
      </c>
      <c r="H41" s="26">
        <f t="shared" si="1"/>
        <v>98.67758816216217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22" t="s">
        <v>70</v>
      </c>
      <c r="B42" s="27" t="s">
        <v>71</v>
      </c>
      <c r="C42" s="24"/>
      <c r="D42" s="24" t="e">
        <f>G42-#REF!</f>
        <v>#REF!</v>
      </c>
      <c r="E42" s="18"/>
      <c r="F42" s="24"/>
      <c r="G42" s="25">
        <v>11724.9386</v>
      </c>
      <c r="H42" s="2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22" t="s">
        <v>72</v>
      </c>
      <c r="B43" s="27" t="s">
        <v>73</v>
      </c>
      <c r="C43" s="24"/>
      <c r="D43" s="24" t="e">
        <f>G43-#REF!</f>
        <v>#REF!</v>
      </c>
      <c r="E43" s="18"/>
      <c r="F43" s="24"/>
      <c r="G43" s="25">
        <v>6530.41521</v>
      </c>
      <c r="H43" s="2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22" t="s">
        <v>74</v>
      </c>
      <c r="B44" s="23" t="s">
        <v>75</v>
      </c>
      <c r="C44" s="24"/>
      <c r="D44" s="24"/>
      <c r="E44" s="18"/>
      <c r="F44" s="24"/>
      <c r="G44" s="25"/>
      <c r="H44" s="2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22"/>
      <c r="B45" s="23" t="s">
        <v>76</v>
      </c>
      <c r="C45" s="24">
        <v>5040</v>
      </c>
      <c r="D45" s="24" t="e">
        <f>G45-#REF!</f>
        <v>#REF!</v>
      </c>
      <c r="E45" s="18" t="e">
        <f t="shared" si="0"/>
        <v>#REF!</v>
      </c>
      <c r="F45" s="24">
        <v>17250</v>
      </c>
      <c r="G45" s="25">
        <v>17735.19245</v>
      </c>
      <c r="H45" s="26">
        <f t="shared" si="1"/>
        <v>102.81270985507246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22" t="s">
        <v>77</v>
      </c>
      <c r="B46" s="23" t="s">
        <v>78</v>
      </c>
      <c r="C46" s="24">
        <f>SUM(C47:C48)</f>
        <v>0</v>
      </c>
      <c r="D46" s="24" t="e">
        <f>SUM(D47:D48)</f>
        <v>#REF!</v>
      </c>
      <c r="E46" s="18"/>
      <c r="F46" s="24">
        <f>SUM(F47:F48)</f>
        <v>150</v>
      </c>
      <c r="G46" s="25">
        <f>SUM(G47:G48)</f>
        <v>13.3067</v>
      </c>
      <c r="H46" s="26">
        <f t="shared" si="1"/>
        <v>8.871133333333333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22" t="s">
        <v>79</v>
      </c>
      <c r="B47" s="27" t="s">
        <v>80</v>
      </c>
      <c r="C47" s="24"/>
      <c r="D47" s="24" t="e">
        <f>G47-#REF!</f>
        <v>#REF!</v>
      </c>
      <c r="E47" s="18"/>
      <c r="F47" s="24">
        <v>150</v>
      </c>
      <c r="G47" s="25">
        <v>0.09</v>
      </c>
      <c r="H47" s="2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22" t="s">
        <v>81</v>
      </c>
      <c r="B48" s="27" t="s">
        <v>82</v>
      </c>
      <c r="C48" s="24"/>
      <c r="D48" s="24" t="e">
        <f>G48-#REF!</f>
        <v>#REF!</v>
      </c>
      <c r="E48" s="18"/>
      <c r="F48" s="24"/>
      <c r="G48" s="25">
        <v>13.2167</v>
      </c>
      <c r="H48" s="2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3.5">
      <c r="A49" s="22" t="s">
        <v>83</v>
      </c>
      <c r="B49" s="29" t="s">
        <v>84</v>
      </c>
      <c r="C49" s="24">
        <f>SUM(C50+C51+C52+C53+C56+C58)</f>
        <v>75910</v>
      </c>
      <c r="D49" s="24" t="e">
        <f>SUM(D50+D51+D52+D53+D56+D58)</f>
        <v>#REF!</v>
      </c>
      <c r="E49" s="18" t="e">
        <f t="shared" si="0"/>
        <v>#REF!</v>
      </c>
      <c r="F49" s="24">
        <f>SUM(F50+F51+F52+F53+F56+F58)</f>
        <v>197800</v>
      </c>
      <c r="G49" s="25">
        <f>SUM(G50+G51+G52+G53+G56+G58)</f>
        <v>210663.06393</v>
      </c>
      <c r="H49" s="26">
        <f t="shared" si="1"/>
        <v>106.50306568756321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22" t="s">
        <v>85</v>
      </c>
      <c r="B50" s="27" t="s">
        <v>86</v>
      </c>
      <c r="C50" s="24">
        <v>1800</v>
      </c>
      <c r="D50" s="24" t="e">
        <f>G50-#REF!</f>
        <v>#REF!</v>
      </c>
      <c r="E50" s="18" t="e">
        <f t="shared" si="0"/>
        <v>#REF!</v>
      </c>
      <c r="F50" s="24">
        <v>6450</v>
      </c>
      <c r="G50" s="25">
        <v>6346.49312</v>
      </c>
      <c r="H50" s="26">
        <f t="shared" si="1"/>
        <v>98.39524217054264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22" t="s">
        <v>87</v>
      </c>
      <c r="B51" s="27" t="s">
        <v>88</v>
      </c>
      <c r="C51" s="24">
        <v>30310</v>
      </c>
      <c r="D51" s="24" t="e">
        <f>G51-#REF!</f>
        <v>#REF!</v>
      </c>
      <c r="E51" s="18" t="e">
        <f t="shared" si="0"/>
        <v>#REF!</v>
      </c>
      <c r="F51" s="24">
        <v>111435</v>
      </c>
      <c r="G51" s="25">
        <v>107745.4325</v>
      </c>
      <c r="H51" s="26">
        <f t="shared" si="1"/>
        <v>96.68904069637007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22" t="s">
        <v>89</v>
      </c>
      <c r="B52" s="27" t="s">
        <v>90</v>
      </c>
      <c r="C52" s="24">
        <v>1565</v>
      </c>
      <c r="D52" s="24" t="e">
        <f>G52-#REF!</f>
        <v>#REF!</v>
      </c>
      <c r="E52" s="18" t="e">
        <f t="shared" si="0"/>
        <v>#REF!</v>
      </c>
      <c r="F52" s="24">
        <v>2000</v>
      </c>
      <c r="G52" s="25">
        <v>2632.66586</v>
      </c>
      <c r="H52" s="26">
        <f t="shared" si="1"/>
        <v>131.633293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22" t="s">
        <v>91</v>
      </c>
      <c r="B53" s="23" t="s">
        <v>92</v>
      </c>
      <c r="C53" s="24">
        <f>SUM(C54:C55)</f>
        <v>9296</v>
      </c>
      <c r="D53" s="24" t="e">
        <f>SUM(D54:D55)</f>
        <v>#REF!</v>
      </c>
      <c r="E53" s="18" t="e">
        <f t="shared" si="0"/>
        <v>#REF!</v>
      </c>
      <c r="F53" s="24">
        <f>SUM(F54:F55)</f>
        <v>18796</v>
      </c>
      <c r="G53" s="25">
        <f>SUM(G54:G55)</f>
        <v>23293.70711</v>
      </c>
      <c r="H53" s="26">
        <f t="shared" si="1"/>
        <v>123.92906527984677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22" t="s">
        <v>93</v>
      </c>
      <c r="B54" s="27" t="s">
        <v>94</v>
      </c>
      <c r="C54" s="24">
        <v>800</v>
      </c>
      <c r="D54" s="24" t="e">
        <f>G54-#REF!</f>
        <v>#REF!</v>
      </c>
      <c r="E54" s="18" t="e">
        <f t="shared" si="0"/>
        <v>#REF!</v>
      </c>
      <c r="F54" s="24">
        <v>9000</v>
      </c>
      <c r="G54" s="25">
        <v>8665.59681</v>
      </c>
      <c r="H54" s="26">
        <f t="shared" si="1"/>
        <v>96.284409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2" t="s">
        <v>95</v>
      </c>
      <c r="B55" s="27" t="s">
        <v>96</v>
      </c>
      <c r="C55" s="24">
        <v>8496</v>
      </c>
      <c r="D55" s="24" t="e">
        <f>G55-#REF!</f>
        <v>#REF!</v>
      </c>
      <c r="E55" s="18" t="e">
        <f t="shared" si="0"/>
        <v>#REF!</v>
      </c>
      <c r="F55" s="24">
        <v>9796</v>
      </c>
      <c r="G55" s="25">
        <v>14628.1103</v>
      </c>
      <c r="H55" s="26">
        <f t="shared" si="1"/>
        <v>149.32738158432014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22" t="s">
        <v>97</v>
      </c>
      <c r="B56" s="23" t="s">
        <v>98</v>
      </c>
      <c r="C56" s="24">
        <f>SUM(C57)</f>
        <v>6144</v>
      </c>
      <c r="D56" s="24" t="e">
        <f>SUM(D57)</f>
        <v>#REF!</v>
      </c>
      <c r="E56" s="18" t="e">
        <f t="shared" si="0"/>
        <v>#REF!</v>
      </c>
      <c r="F56" s="24">
        <f>SUM(F57)</f>
        <v>13444</v>
      </c>
      <c r="G56" s="25">
        <f>SUM(G57)</f>
        <v>17908.27097</v>
      </c>
      <c r="H56" s="26">
        <f t="shared" si="1"/>
        <v>133.20641899732223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22" t="s">
        <v>99</v>
      </c>
      <c r="B57" s="27" t="s">
        <v>100</v>
      </c>
      <c r="C57" s="24">
        <v>6144</v>
      </c>
      <c r="D57" s="24" t="e">
        <f>G57-#REF!</f>
        <v>#REF!</v>
      </c>
      <c r="E57" s="18" t="e">
        <f t="shared" si="0"/>
        <v>#REF!</v>
      </c>
      <c r="F57" s="24">
        <v>13444</v>
      </c>
      <c r="G57" s="25">
        <v>17908.27097</v>
      </c>
      <c r="H57" s="26">
        <f t="shared" si="1"/>
        <v>133.20641899732223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2" t="s">
        <v>101</v>
      </c>
      <c r="B58" s="23" t="s">
        <v>102</v>
      </c>
      <c r="C58" s="24">
        <v>26795</v>
      </c>
      <c r="D58" s="24" t="e">
        <f>G58-#REF!</f>
        <v>#REF!</v>
      </c>
      <c r="E58" s="18" t="e">
        <f t="shared" si="0"/>
        <v>#REF!</v>
      </c>
      <c r="F58" s="24">
        <v>45675</v>
      </c>
      <c r="G58" s="25">
        <v>52736.49437</v>
      </c>
      <c r="H58" s="26">
        <f t="shared" si="1"/>
        <v>115.46030513409961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3.5">
      <c r="A59" s="22" t="s">
        <v>103</v>
      </c>
      <c r="B59" s="29" t="s">
        <v>104</v>
      </c>
      <c r="C59" s="24"/>
      <c r="D59" s="24"/>
      <c r="E59" s="18"/>
      <c r="F59" s="24"/>
      <c r="G59" s="25"/>
      <c r="H59" s="2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3.5">
      <c r="A60" s="22"/>
      <c r="B60" s="29" t="s">
        <v>105</v>
      </c>
      <c r="C60" s="24">
        <f>SUM(C61)</f>
        <v>0</v>
      </c>
      <c r="D60" s="24" t="e">
        <f>G60-#REF!</f>
        <v>#REF!</v>
      </c>
      <c r="E60" s="18"/>
      <c r="F60" s="24">
        <f>SUM(F61)</f>
        <v>0</v>
      </c>
      <c r="G60" s="25">
        <f>SUM(G61:G62)</f>
        <v>68.154</v>
      </c>
      <c r="H60" s="2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22" t="s">
        <v>106</v>
      </c>
      <c r="B61" s="27" t="s">
        <v>107</v>
      </c>
      <c r="C61" s="24"/>
      <c r="D61" s="24" t="e">
        <f>G61-#REF!</f>
        <v>#REF!</v>
      </c>
      <c r="E61" s="18"/>
      <c r="F61" s="24"/>
      <c r="G61" s="25">
        <v>5.58</v>
      </c>
      <c r="H61" s="2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22" t="s">
        <v>108</v>
      </c>
      <c r="B62" s="27" t="s">
        <v>109</v>
      </c>
      <c r="C62" s="24"/>
      <c r="D62" s="24" t="e">
        <f>G62-#REF!</f>
        <v>#REF!</v>
      </c>
      <c r="E62" s="18"/>
      <c r="F62" s="24"/>
      <c r="G62" s="25">
        <v>62.574</v>
      </c>
      <c r="H62" s="2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3.5">
      <c r="A63" s="22" t="s">
        <v>110</v>
      </c>
      <c r="B63" s="29" t="s">
        <v>111</v>
      </c>
      <c r="C63" s="33">
        <f>SUM(C64:C70)</f>
        <v>2020</v>
      </c>
      <c r="D63" s="33" t="e">
        <f>SUM(D64:D70)</f>
        <v>#REF!</v>
      </c>
      <c r="E63" s="18" t="e">
        <f t="shared" si="0"/>
        <v>#REF!</v>
      </c>
      <c r="F63" s="33">
        <f>SUM(F64:F70)</f>
        <v>7250</v>
      </c>
      <c r="G63" s="34">
        <f>SUM(G64:G70)</f>
        <v>7291.71185</v>
      </c>
      <c r="H63" s="26">
        <f t="shared" si="1"/>
        <v>100.57533586206897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22" t="s">
        <v>112</v>
      </c>
      <c r="B64" s="27" t="s">
        <v>113</v>
      </c>
      <c r="C64" s="24">
        <v>720</v>
      </c>
      <c r="D64" s="24" t="e">
        <f>G64-#REF!</f>
        <v>#REF!</v>
      </c>
      <c r="E64" s="18" t="e">
        <f t="shared" si="0"/>
        <v>#REF!</v>
      </c>
      <c r="F64" s="24">
        <v>1400</v>
      </c>
      <c r="G64" s="25">
        <v>1869.95175</v>
      </c>
      <c r="H64" s="26">
        <f t="shared" si="1"/>
        <v>133.56798214285715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22" t="s">
        <v>114</v>
      </c>
      <c r="B65" s="27" t="s">
        <v>115</v>
      </c>
      <c r="C65" s="24"/>
      <c r="D65" s="24" t="e">
        <f>G65-#REF!</f>
        <v>#REF!</v>
      </c>
      <c r="E65" s="18"/>
      <c r="F65" s="24">
        <v>350</v>
      </c>
      <c r="G65" s="25">
        <v>18.37734</v>
      </c>
      <c r="H65" s="26">
        <f t="shared" si="1"/>
        <v>5.250668571428572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2" t="s">
        <v>116</v>
      </c>
      <c r="B66" s="27" t="s">
        <v>117</v>
      </c>
      <c r="C66" s="24"/>
      <c r="D66" s="24" t="e">
        <f>G66-#REF!</f>
        <v>#REF!</v>
      </c>
      <c r="E66" s="18"/>
      <c r="F66" s="24"/>
      <c r="G66" s="25"/>
      <c r="H66" s="2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22" t="s">
        <v>118</v>
      </c>
      <c r="B67" s="27" t="s">
        <v>119</v>
      </c>
      <c r="C67" s="24">
        <v>1300</v>
      </c>
      <c r="D67" s="24" t="e">
        <f>G67-#REF!</f>
        <v>#REF!</v>
      </c>
      <c r="E67" s="18" t="e">
        <f t="shared" si="0"/>
        <v>#REF!</v>
      </c>
      <c r="F67" s="24">
        <v>5500</v>
      </c>
      <c r="G67" s="25">
        <v>5402.57943</v>
      </c>
      <c r="H67" s="26">
        <f t="shared" si="1"/>
        <v>98.2287169090909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22" t="s">
        <v>120</v>
      </c>
      <c r="B68" s="27" t="s">
        <v>121</v>
      </c>
      <c r="C68" s="24"/>
      <c r="D68" s="24"/>
      <c r="E68" s="18"/>
      <c r="F68" s="24"/>
      <c r="G68" s="25">
        <v>0.17</v>
      </c>
      <c r="H68" s="2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22" t="s">
        <v>122</v>
      </c>
      <c r="B69" s="27" t="s">
        <v>123</v>
      </c>
      <c r="C69" s="24"/>
      <c r="D69" s="24" t="e">
        <f>G69-#REF!</f>
        <v>#REF!</v>
      </c>
      <c r="E69" s="18"/>
      <c r="F69" s="24"/>
      <c r="G69" s="25">
        <v>0.63333</v>
      </c>
      <c r="H69" s="2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2" t="s">
        <v>124</v>
      </c>
      <c r="B70" s="27" t="s">
        <v>125</v>
      </c>
      <c r="C70" s="24"/>
      <c r="D70" s="24">
        <v>1</v>
      </c>
      <c r="E70" s="18"/>
      <c r="F70" s="24"/>
      <c r="G70" s="25"/>
      <c r="H70" s="2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3.5">
      <c r="A71" s="22" t="s">
        <v>126</v>
      </c>
      <c r="B71" s="29" t="s">
        <v>127</v>
      </c>
      <c r="C71" s="24"/>
      <c r="D71" s="24"/>
      <c r="E71" s="18"/>
      <c r="F71" s="24"/>
      <c r="G71" s="25"/>
      <c r="H71" s="2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3.5">
      <c r="A72" s="22"/>
      <c r="B72" s="29" t="s">
        <v>128</v>
      </c>
      <c r="C72" s="24">
        <f>SUM(C73:C83)</f>
        <v>1862</v>
      </c>
      <c r="D72" s="24" t="e">
        <f>SUM(D73:D83)</f>
        <v>#REF!</v>
      </c>
      <c r="E72" s="18"/>
      <c r="F72" s="24">
        <f>SUM(F73:F83)</f>
        <v>10757</v>
      </c>
      <c r="G72" s="25">
        <f>SUM(G73:G83)</f>
        <v>9008.93538</v>
      </c>
      <c r="H72" s="26">
        <f t="shared" si="1"/>
        <v>83.74951547829322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22" t="s">
        <v>129</v>
      </c>
      <c r="B73" s="27" t="s">
        <v>130</v>
      </c>
      <c r="C73" s="24"/>
      <c r="D73" s="24"/>
      <c r="E73" s="18"/>
      <c r="F73" s="24"/>
      <c r="G73" s="25"/>
      <c r="H73" s="2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22"/>
      <c r="B74" s="27" t="s">
        <v>131</v>
      </c>
      <c r="C74" s="24"/>
      <c r="D74" s="24" t="e">
        <f>G74-#REF!</f>
        <v>#REF!</v>
      </c>
      <c r="E74" s="18"/>
      <c r="F74" s="24">
        <v>8330</v>
      </c>
      <c r="G74" s="25">
        <v>8486.28528</v>
      </c>
      <c r="H74" s="26">
        <f t="shared" si="1"/>
        <v>101.87617382953182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2" t="s">
        <v>132</v>
      </c>
      <c r="B75" s="27" t="s">
        <v>133</v>
      </c>
      <c r="C75" s="24"/>
      <c r="D75" s="24" t="e">
        <f>G75-#REF!</f>
        <v>#REF!</v>
      </c>
      <c r="E75" s="18"/>
      <c r="F75" s="24"/>
      <c r="G75" s="25"/>
      <c r="H75" s="2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2" t="s">
        <v>134</v>
      </c>
      <c r="B76" s="27" t="s">
        <v>135</v>
      </c>
      <c r="C76" s="24"/>
      <c r="D76" s="24" t="e">
        <f>G76-#REF!</f>
        <v>#REF!</v>
      </c>
      <c r="E76" s="18"/>
      <c r="F76" s="24"/>
      <c r="G76" s="25"/>
      <c r="H76" s="2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2" t="s">
        <v>136</v>
      </c>
      <c r="B77" s="27" t="s">
        <v>137</v>
      </c>
      <c r="C77" s="24"/>
      <c r="D77" s="24" t="e">
        <f>G77-#REF!</f>
        <v>#REF!</v>
      </c>
      <c r="E77" s="18"/>
      <c r="F77" s="24">
        <v>365</v>
      </c>
      <c r="G77" s="25">
        <v>158.7868</v>
      </c>
      <c r="H77" s="26">
        <f>G77/F77*100</f>
        <v>43.503232876712325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22" t="s">
        <v>138</v>
      </c>
      <c r="B78" s="27" t="s">
        <v>139</v>
      </c>
      <c r="C78" s="24"/>
      <c r="D78" s="24" t="e">
        <f>G78-#REF!</f>
        <v>#REF!</v>
      </c>
      <c r="E78" s="18"/>
      <c r="F78" s="24"/>
      <c r="G78" s="25">
        <v>-2.32037</v>
      </c>
      <c r="H78" s="2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22" t="s">
        <v>140</v>
      </c>
      <c r="B79" s="27" t="s">
        <v>141</v>
      </c>
      <c r="C79" s="24">
        <v>1800</v>
      </c>
      <c r="D79" s="24" t="e">
        <f>G79-#REF!</f>
        <v>#REF!</v>
      </c>
      <c r="E79" s="18"/>
      <c r="F79" s="24">
        <v>1850</v>
      </c>
      <c r="G79" s="25">
        <v>1855.73483</v>
      </c>
      <c r="H79" s="26">
        <f>G79/F79*100</f>
        <v>100.30999081081082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22" t="s">
        <v>142</v>
      </c>
      <c r="B80" s="27" t="s">
        <v>143</v>
      </c>
      <c r="C80" s="24">
        <v>50</v>
      </c>
      <c r="D80" s="24" t="e">
        <f>G80-#REF!</f>
        <v>#REF!</v>
      </c>
      <c r="E80" s="18"/>
      <c r="F80" s="24">
        <v>50</v>
      </c>
      <c r="G80" s="25">
        <v>56.29613</v>
      </c>
      <c r="H80" s="26">
        <f>G80/F80*100</f>
        <v>112.59226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22" t="s">
        <v>144</v>
      </c>
      <c r="B81" s="27" t="s">
        <v>145</v>
      </c>
      <c r="C81" s="24"/>
      <c r="D81" s="24" t="e">
        <f>G81-#REF!</f>
        <v>#REF!</v>
      </c>
      <c r="E81" s="18"/>
      <c r="F81" s="24">
        <v>150</v>
      </c>
      <c r="G81" s="25">
        <v>146.61138</v>
      </c>
      <c r="H81" s="26">
        <f>G81/F81*100</f>
        <v>97.74092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22" t="s">
        <v>146</v>
      </c>
      <c r="B82" s="27" t="s">
        <v>147</v>
      </c>
      <c r="C82" s="24">
        <v>12</v>
      </c>
      <c r="D82" s="24" t="e">
        <f>G82-#REF!</f>
        <v>#REF!</v>
      </c>
      <c r="E82" s="18"/>
      <c r="F82" s="24">
        <v>12</v>
      </c>
      <c r="G82" s="25">
        <v>13.51832</v>
      </c>
      <c r="H82" s="26">
        <f>G82/F82*100</f>
        <v>112.65266666666666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22" t="s">
        <v>148</v>
      </c>
      <c r="B83" s="27" t="s">
        <v>149</v>
      </c>
      <c r="C83" s="24"/>
      <c r="D83" s="24" t="e">
        <f>G83-#REF!</f>
        <v>#REF!</v>
      </c>
      <c r="E83" s="18"/>
      <c r="F83" s="24"/>
      <c r="G83" s="25">
        <v>-1705.97699</v>
      </c>
      <c r="H83" s="2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3.5">
      <c r="A84" s="22" t="s">
        <v>150</v>
      </c>
      <c r="B84" s="29" t="s">
        <v>151</v>
      </c>
      <c r="C84" s="24"/>
      <c r="D84" s="24"/>
      <c r="E84" s="18"/>
      <c r="F84" s="24"/>
      <c r="G84" s="25"/>
      <c r="H84" s="2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3.5">
      <c r="A85" s="22"/>
      <c r="B85" s="29" t="s">
        <v>152</v>
      </c>
      <c r="C85" s="24">
        <f>SUM(C86+C87+C94+C95)</f>
        <v>36813.80219</v>
      </c>
      <c r="D85" s="24" t="e">
        <f>SUM(D86+D87+D94+D95)</f>
        <v>#REF!</v>
      </c>
      <c r="E85" s="18" t="e">
        <f aca="true" t="shared" si="2" ref="E85:E92">D85/C85*100</f>
        <v>#REF!</v>
      </c>
      <c r="F85" s="35">
        <f>SUM(F86+F87+F94+F95)</f>
        <v>86314.663</v>
      </c>
      <c r="G85" s="25">
        <f>SUM(G86+G87+G94+G95)</f>
        <v>66955.11503</v>
      </c>
      <c r="H85" s="26">
        <f aca="true" t="shared" si="3" ref="H85:H146">G85/F85*100</f>
        <v>77.5709626879966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22" t="s">
        <v>153</v>
      </c>
      <c r="B86" s="27" t="s">
        <v>154</v>
      </c>
      <c r="C86" s="24">
        <v>19610</v>
      </c>
      <c r="D86" s="24" t="e">
        <f>G86-#REF!</f>
        <v>#REF!</v>
      </c>
      <c r="E86" s="18" t="e">
        <f t="shared" si="2"/>
        <v>#REF!</v>
      </c>
      <c r="F86" s="24">
        <v>26175</v>
      </c>
      <c r="G86" s="25">
        <v>2453.56302</v>
      </c>
      <c r="H86" s="26">
        <f t="shared" si="3"/>
        <v>9.37368871060172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22" t="s">
        <v>155</v>
      </c>
      <c r="B87" s="23" t="s">
        <v>156</v>
      </c>
      <c r="C87" s="24">
        <f>SUM(C88:C92)</f>
        <v>7253.80219</v>
      </c>
      <c r="D87" s="24" t="e">
        <f>SUM(D88:D92)</f>
        <v>#REF!</v>
      </c>
      <c r="E87" s="18" t="e">
        <f t="shared" si="2"/>
        <v>#REF!</v>
      </c>
      <c r="F87" s="35">
        <f>SUM(F88:F92)</f>
        <v>22719.663</v>
      </c>
      <c r="G87" s="25">
        <f>SUM(G88:G92)</f>
        <v>24058.32777</v>
      </c>
      <c r="H87" s="26">
        <f t="shared" si="3"/>
        <v>105.89209782733133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2" t="s">
        <v>157</v>
      </c>
      <c r="B88" s="27" t="s">
        <v>158</v>
      </c>
      <c r="C88" s="24">
        <v>37</v>
      </c>
      <c r="D88" s="24" t="e">
        <f>G88-#REF!</f>
        <v>#REF!</v>
      </c>
      <c r="E88" s="18" t="e">
        <f t="shared" si="2"/>
        <v>#REF!</v>
      </c>
      <c r="F88" s="24">
        <v>60</v>
      </c>
      <c r="G88" s="25">
        <v>74.78979</v>
      </c>
      <c r="H88" s="26">
        <f t="shared" si="3"/>
        <v>124.64965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2" t="s">
        <v>159</v>
      </c>
      <c r="B89" s="27" t="s">
        <v>160</v>
      </c>
      <c r="C89" s="24">
        <v>5345</v>
      </c>
      <c r="D89" s="24" t="e">
        <f>G89-#REF!</f>
        <v>#REF!</v>
      </c>
      <c r="E89" s="18" t="e">
        <f t="shared" si="2"/>
        <v>#REF!</v>
      </c>
      <c r="F89" s="24">
        <v>17300</v>
      </c>
      <c r="G89" s="32">
        <v>18062.21272</v>
      </c>
      <c r="H89" s="26">
        <f t="shared" si="3"/>
        <v>104.40585387283237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22" t="s">
        <v>161</v>
      </c>
      <c r="B90" s="27" t="s">
        <v>162</v>
      </c>
      <c r="C90" s="24">
        <v>485</v>
      </c>
      <c r="D90" s="24" t="e">
        <f>G90-#REF!</f>
        <v>#REF!</v>
      </c>
      <c r="E90" s="18" t="e">
        <f t="shared" si="2"/>
        <v>#REF!</v>
      </c>
      <c r="F90" s="24">
        <v>1610</v>
      </c>
      <c r="G90" s="25">
        <v>1716.46061</v>
      </c>
      <c r="H90" s="26">
        <f t="shared" si="3"/>
        <v>106.61246024844722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22" t="s">
        <v>163</v>
      </c>
      <c r="B91" s="27" t="s">
        <v>164</v>
      </c>
      <c r="C91" s="24">
        <v>222</v>
      </c>
      <c r="D91" s="24" t="e">
        <f>G91-#REF!</f>
        <v>#REF!</v>
      </c>
      <c r="E91" s="18" t="e">
        <f t="shared" si="2"/>
        <v>#REF!</v>
      </c>
      <c r="F91" s="24">
        <v>300</v>
      </c>
      <c r="G91" s="25">
        <v>449.72328</v>
      </c>
      <c r="H91" s="26">
        <f t="shared" si="3"/>
        <v>149.90776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2" t="s">
        <v>165</v>
      </c>
      <c r="B92" s="27" t="s">
        <v>166</v>
      </c>
      <c r="C92" s="24">
        <v>1164.80219</v>
      </c>
      <c r="D92" s="24" t="e">
        <f>G92-#REF!</f>
        <v>#REF!</v>
      </c>
      <c r="E92" s="18" t="e">
        <f t="shared" si="2"/>
        <v>#REF!</v>
      </c>
      <c r="F92" s="35">
        <v>3449.663</v>
      </c>
      <c r="G92" s="25">
        <v>3755.14137</v>
      </c>
      <c r="H92" s="26">
        <f t="shared" si="3"/>
        <v>108.85531050424346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2"/>
      <c r="B93" s="27"/>
      <c r="C93" s="24"/>
      <c r="D93" s="24" t="e">
        <f>G93-#REF!</f>
        <v>#REF!</v>
      </c>
      <c r="E93" s="18"/>
      <c r="F93" s="24"/>
      <c r="G93" s="25"/>
      <c r="H93" s="2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2" t="s">
        <v>167</v>
      </c>
      <c r="B94" s="27" t="s">
        <v>168</v>
      </c>
      <c r="C94" s="24"/>
      <c r="D94" s="24" t="e">
        <f>G94-#REF!</f>
        <v>#REF!</v>
      </c>
      <c r="E94" s="18"/>
      <c r="F94" s="24">
        <v>60</v>
      </c>
      <c r="G94" s="25">
        <v>62.7585</v>
      </c>
      <c r="H94" s="26">
        <f t="shared" si="3"/>
        <v>104.59749999999998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2" t="s">
        <v>169</v>
      </c>
      <c r="B95" s="27" t="s">
        <v>170</v>
      </c>
      <c r="C95" s="24">
        <v>9950</v>
      </c>
      <c r="D95" s="24" t="e">
        <f>G95-#REF!</f>
        <v>#REF!</v>
      </c>
      <c r="E95" s="18" t="e">
        <f>D95/C95*100</f>
        <v>#REF!</v>
      </c>
      <c r="F95" s="24">
        <v>37360</v>
      </c>
      <c r="G95" s="32">
        <v>40380.46574</v>
      </c>
      <c r="H95" s="26">
        <f t="shared" si="3"/>
        <v>108.08475840471093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3.5">
      <c r="A96" s="22" t="s">
        <v>171</v>
      </c>
      <c r="B96" s="29" t="s">
        <v>172</v>
      </c>
      <c r="C96" s="24">
        <f>SUM(C97)</f>
        <v>1600</v>
      </c>
      <c r="D96" s="24" t="e">
        <f>SUM(D97)</f>
        <v>#REF!</v>
      </c>
      <c r="E96" s="18" t="e">
        <f>D96/C96*100</f>
        <v>#REF!</v>
      </c>
      <c r="F96" s="24">
        <f>SUM(F97)</f>
        <v>12880</v>
      </c>
      <c r="G96" s="25">
        <f>SUM(G97)</f>
        <v>11626.57384</v>
      </c>
      <c r="H96" s="26">
        <f t="shared" si="3"/>
        <v>90.2684304347826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2" t="s">
        <v>173</v>
      </c>
      <c r="B97" s="27" t="s">
        <v>174</v>
      </c>
      <c r="C97" s="24">
        <v>1600</v>
      </c>
      <c r="D97" s="24" t="e">
        <f>G97-#REF!</f>
        <v>#REF!</v>
      </c>
      <c r="E97" s="18" t="e">
        <f>D97/C97*100</f>
        <v>#REF!</v>
      </c>
      <c r="F97" s="24">
        <v>12880</v>
      </c>
      <c r="G97" s="25">
        <v>11626.57384</v>
      </c>
      <c r="H97" s="26">
        <f t="shared" si="3"/>
        <v>90.2684304347826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3.5">
      <c r="A98" s="22"/>
      <c r="B98" s="29" t="s">
        <v>175</v>
      </c>
      <c r="C98" s="24"/>
      <c r="D98" s="24"/>
      <c r="E98" s="18"/>
      <c r="F98" s="24"/>
      <c r="G98" s="25"/>
      <c r="H98" s="2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3.5">
      <c r="A99" s="22"/>
      <c r="B99" s="29" t="s">
        <v>176</v>
      </c>
      <c r="C99" s="24">
        <f>C100</f>
        <v>2100</v>
      </c>
      <c r="D99" s="24" t="e">
        <f>D100</f>
        <v>#REF!</v>
      </c>
      <c r="E99" s="18"/>
      <c r="F99" s="24">
        <f>F100</f>
        <v>4700</v>
      </c>
      <c r="G99" s="25">
        <f>G100</f>
        <v>4684.77439</v>
      </c>
      <c r="H99" s="26">
        <f t="shared" si="3"/>
        <v>99.67605085106382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22" t="s">
        <v>177</v>
      </c>
      <c r="B100" s="27" t="s">
        <v>178</v>
      </c>
      <c r="C100" s="24">
        <v>2100</v>
      </c>
      <c r="D100" s="24" t="e">
        <f>G100-#REF!</f>
        <v>#REF!</v>
      </c>
      <c r="E100" s="18"/>
      <c r="F100" s="24">
        <v>4700</v>
      </c>
      <c r="G100" s="25">
        <v>4684.77439</v>
      </c>
      <c r="H100" s="26">
        <f t="shared" si="3"/>
        <v>99.67605085106382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3.5">
      <c r="A101" s="30" t="s">
        <v>179</v>
      </c>
      <c r="B101" s="36" t="s">
        <v>180</v>
      </c>
      <c r="C101" s="24"/>
      <c r="D101" s="24"/>
      <c r="E101" s="18"/>
      <c r="F101" s="24"/>
      <c r="G101" s="25"/>
      <c r="H101" s="2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3.5">
      <c r="A102" s="30"/>
      <c r="B102" s="36" t="s">
        <v>181</v>
      </c>
      <c r="C102" s="24">
        <f>SUM(C104+C103)</f>
        <v>6185.012</v>
      </c>
      <c r="D102" s="24" t="e">
        <f>SUM(D104+D103)</f>
        <v>#REF!</v>
      </c>
      <c r="E102" s="18" t="e">
        <f>D102/C102*100</f>
        <v>#REF!</v>
      </c>
      <c r="F102" s="24">
        <f>SUM(F104+F103)</f>
        <v>54540</v>
      </c>
      <c r="G102" s="25">
        <f>SUM(G104+G103)</f>
        <v>49987.282040000006</v>
      </c>
      <c r="H102" s="26">
        <f t="shared" si="3"/>
        <v>91.6525156582325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22" t="s">
        <v>182</v>
      </c>
      <c r="B103" s="27" t="s">
        <v>183</v>
      </c>
      <c r="C103" s="24">
        <v>6185.012</v>
      </c>
      <c r="D103" s="24" t="e">
        <f>G103-#REF!</f>
        <v>#REF!</v>
      </c>
      <c r="E103" s="18" t="e">
        <f>D103/C103*100</f>
        <v>#REF!</v>
      </c>
      <c r="F103" s="24">
        <v>19500</v>
      </c>
      <c r="G103" s="25">
        <v>21002.50687</v>
      </c>
      <c r="H103" s="26">
        <f t="shared" si="3"/>
        <v>107.70516343589745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22" t="s">
        <v>184</v>
      </c>
      <c r="B104" s="23" t="s">
        <v>185</v>
      </c>
      <c r="C104" s="24">
        <f>SUM(C105:C106)</f>
        <v>0</v>
      </c>
      <c r="D104" s="24" t="e">
        <f>SUM(D105:D106)</f>
        <v>#REF!</v>
      </c>
      <c r="E104" s="18"/>
      <c r="F104" s="24">
        <f>SUM(F105:F106)</f>
        <v>35040</v>
      </c>
      <c r="G104" s="25">
        <f>SUM(G105:G106)</f>
        <v>28984.77517</v>
      </c>
      <c r="H104" s="26">
        <f t="shared" si="3"/>
        <v>82.71910722031963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30" t="s">
        <v>186</v>
      </c>
      <c r="B105" s="27" t="s">
        <v>187</v>
      </c>
      <c r="C105" s="24"/>
      <c r="D105" s="24" t="e">
        <f>G105-#REF!</f>
        <v>#REF!</v>
      </c>
      <c r="E105" s="18"/>
      <c r="F105" s="24">
        <v>35040</v>
      </c>
      <c r="G105" s="25">
        <v>28984.77517</v>
      </c>
      <c r="H105" s="26">
        <f t="shared" si="3"/>
        <v>82.71910722031963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>
      <c r="A106" s="30" t="s">
        <v>188</v>
      </c>
      <c r="B106" s="27" t="s">
        <v>189</v>
      </c>
      <c r="C106" s="37"/>
      <c r="D106" s="37"/>
      <c r="E106" s="18"/>
      <c r="F106" s="37"/>
      <c r="G106" s="38"/>
      <c r="H106" s="2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3.5">
      <c r="A107" s="22" t="s">
        <v>190</v>
      </c>
      <c r="B107" s="29" t="s">
        <v>191</v>
      </c>
      <c r="C107" s="24">
        <f>SUM(C108:C110)</f>
        <v>0</v>
      </c>
      <c r="D107" s="24" t="e">
        <f>SUM(D108:D110)</f>
        <v>#REF!</v>
      </c>
      <c r="E107" s="18"/>
      <c r="F107" s="24">
        <f>SUM(F108:F110)</f>
        <v>250</v>
      </c>
      <c r="G107" s="25">
        <f>SUM(G108:G110)</f>
        <v>92.566</v>
      </c>
      <c r="H107" s="26">
        <f t="shared" si="3"/>
        <v>37.0264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>
      <c r="A108" s="22" t="s">
        <v>192</v>
      </c>
      <c r="B108" s="27" t="s">
        <v>193</v>
      </c>
      <c r="C108" s="24"/>
      <c r="D108" s="24"/>
      <c r="E108" s="18"/>
      <c r="F108" s="24"/>
      <c r="G108" s="25"/>
      <c r="H108" s="2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>
      <c r="A109" s="22" t="s">
        <v>194</v>
      </c>
      <c r="B109" s="27" t="s">
        <v>195</v>
      </c>
      <c r="C109" s="24"/>
      <c r="D109" s="24"/>
      <c r="E109" s="18"/>
      <c r="F109" s="24"/>
      <c r="G109" s="25"/>
      <c r="H109" s="2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>
      <c r="A110" s="22"/>
      <c r="B110" s="27" t="s">
        <v>196</v>
      </c>
      <c r="C110" s="24"/>
      <c r="D110" s="24" t="e">
        <f>G110-#REF!</f>
        <v>#REF!</v>
      </c>
      <c r="E110" s="18"/>
      <c r="F110" s="24">
        <v>250</v>
      </c>
      <c r="G110" s="25">
        <v>92.566</v>
      </c>
      <c r="H110" s="26">
        <f t="shared" si="3"/>
        <v>37.0264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3.5">
      <c r="A111" s="22" t="s">
        <v>197</v>
      </c>
      <c r="B111" s="29" t="s">
        <v>198</v>
      </c>
      <c r="C111" s="39">
        <f>SUM(C112+C120+C124)</f>
        <v>1185</v>
      </c>
      <c r="D111" s="39" t="e">
        <f>SUM(D112+D120+D122+D124)</f>
        <v>#REF!</v>
      </c>
      <c r="E111" s="18" t="e">
        <f>D111/C111*100</f>
        <v>#REF!</v>
      </c>
      <c r="F111" s="39">
        <f>SUM(F112+F120+F124)</f>
        <v>4760</v>
      </c>
      <c r="G111" s="38">
        <f>SUM(G112+G120+G122+G124)</f>
        <v>4351.89704</v>
      </c>
      <c r="H111" s="26">
        <f t="shared" si="3"/>
        <v>91.42640840336134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22" t="s">
        <v>199</v>
      </c>
      <c r="B112" s="23" t="s">
        <v>200</v>
      </c>
      <c r="C112" s="24">
        <v>20</v>
      </c>
      <c r="D112" s="24" t="e">
        <f>SUM(D113:D118)</f>
        <v>#REF!</v>
      </c>
      <c r="E112" s="18"/>
      <c r="F112" s="24">
        <f>SUM(F114:F118)</f>
        <v>700</v>
      </c>
      <c r="G112" s="25">
        <f>SUM(G114:G118)</f>
        <v>124.9092</v>
      </c>
      <c r="H112" s="26">
        <f t="shared" si="3"/>
        <v>17.84417142857143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22" t="s">
        <v>201</v>
      </c>
      <c r="B113" s="27" t="s">
        <v>202</v>
      </c>
      <c r="C113" s="37"/>
      <c r="D113" s="37"/>
      <c r="E113" s="18"/>
      <c r="F113" s="37"/>
      <c r="G113" s="38"/>
      <c r="H113" s="2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>
      <c r="A114" s="22"/>
      <c r="B114" s="27" t="s">
        <v>203</v>
      </c>
      <c r="C114" s="39">
        <v>20</v>
      </c>
      <c r="D114" s="24" t="e">
        <f>G114-#REF!</f>
        <v>#REF!</v>
      </c>
      <c r="E114" s="18"/>
      <c r="F114" s="39">
        <v>200</v>
      </c>
      <c r="G114" s="38">
        <v>64.16283</v>
      </c>
      <c r="H114" s="26">
        <f t="shared" si="3"/>
        <v>32.081415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>
      <c r="A115" s="22" t="s">
        <v>204</v>
      </c>
      <c r="B115" s="27" t="s">
        <v>205</v>
      </c>
      <c r="C115" s="39"/>
      <c r="D115" s="24" t="e">
        <f>G115-#REF!</f>
        <v>#REF!</v>
      </c>
      <c r="E115" s="18"/>
      <c r="F115" s="39"/>
      <c r="G115" s="38"/>
      <c r="H115" s="2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22"/>
      <c r="B116" s="40" t="s">
        <v>206</v>
      </c>
      <c r="C116" s="39"/>
      <c r="D116" s="24" t="e">
        <f>G116-#REF!</f>
        <v>#REF!</v>
      </c>
      <c r="E116" s="18"/>
      <c r="F116" s="39">
        <v>50</v>
      </c>
      <c r="G116" s="38"/>
      <c r="H116" s="2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22" t="s">
        <v>207</v>
      </c>
      <c r="B117" s="27" t="s">
        <v>208</v>
      </c>
      <c r="C117" s="39"/>
      <c r="D117" s="24" t="e">
        <f>G117-#REF!</f>
        <v>#REF!</v>
      </c>
      <c r="E117" s="18"/>
      <c r="F117" s="39"/>
      <c r="G117" s="38"/>
      <c r="H117" s="2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>
      <c r="A118" s="22"/>
      <c r="B118" s="27" t="s">
        <v>209</v>
      </c>
      <c r="C118" s="39"/>
      <c r="D118" s="24" t="e">
        <f>G118-#REF!</f>
        <v>#REF!</v>
      </c>
      <c r="E118" s="18"/>
      <c r="F118" s="39">
        <v>450</v>
      </c>
      <c r="G118" s="38">
        <v>60.74637</v>
      </c>
      <c r="H118" s="26">
        <f t="shared" si="3"/>
        <v>13.499193333333334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>
      <c r="A119" s="22"/>
      <c r="B119" s="27"/>
      <c r="C119" s="39"/>
      <c r="D119" s="24" t="e">
        <f>G119-#REF!</f>
        <v>#REF!</v>
      </c>
      <c r="E119" s="18"/>
      <c r="F119" s="39"/>
      <c r="G119" s="38"/>
      <c r="H119" s="2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22" t="s">
        <v>210</v>
      </c>
      <c r="B120" s="27" t="s">
        <v>211</v>
      </c>
      <c r="C120" s="39">
        <v>165</v>
      </c>
      <c r="D120" s="24" t="e">
        <f>G120-#REF!</f>
        <v>#REF!</v>
      </c>
      <c r="E120" s="18" t="e">
        <f>D120/C120*100</f>
        <v>#REF!</v>
      </c>
      <c r="F120" s="39">
        <v>360</v>
      </c>
      <c r="G120" s="38">
        <v>416.39</v>
      </c>
      <c r="H120" s="26">
        <f t="shared" si="3"/>
        <v>115.66388888888888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>
      <c r="A121" s="22"/>
      <c r="B121" s="27"/>
      <c r="C121" s="39"/>
      <c r="D121" s="39"/>
      <c r="E121" s="18"/>
      <c r="F121" s="39"/>
      <c r="G121" s="38"/>
      <c r="H121" s="2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>
      <c r="A122" s="22" t="s">
        <v>212</v>
      </c>
      <c r="B122" s="27" t="s">
        <v>213</v>
      </c>
      <c r="C122" s="39"/>
      <c r="D122" s="39"/>
      <c r="E122" s="18"/>
      <c r="F122" s="39"/>
      <c r="G122" s="38">
        <v>4.57814</v>
      </c>
      <c r="H122" s="2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>
      <c r="A123" s="22"/>
      <c r="B123" s="27"/>
      <c r="C123" s="39"/>
      <c r="D123" s="39"/>
      <c r="E123" s="18"/>
      <c r="F123" s="39"/>
      <c r="G123" s="38"/>
      <c r="H123" s="2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>
      <c r="A124" s="22" t="s">
        <v>214</v>
      </c>
      <c r="B124" s="27" t="s">
        <v>215</v>
      </c>
      <c r="C124" s="39">
        <v>1000</v>
      </c>
      <c r="D124" s="24" t="e">
        <f>G124-#REF!</f>
        <v>#REF!</v>
      </c>
      <c r="E124" s="18" t="e">
        <f>D124/C124*100</f>
        <v>#REF!</v>
      </c>
      <c r="F124" s="39">
        <v>3700</v>
      </c>
      <c r="G124" s="38">
        <v>3806.0197</v>
      </c>
      <c r="H124" s="26">
        <f t="shared" si="3"/>
        <v>102.86539729729729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3.5">
      <c r="A125" s="22" t="s">
        <v>216</v>
      </c>
      <c r="B125" s="29" t="s">
        <v>217</v>
      </c>
      <c r="C125" s="24">
        <f>SUM(C126:C127)</f>
        <v>500</v>
      </c>
      <c r="D125" s="24" t="e">
        <f>SUM(D126:D127)</f>
        <v>#REF!</v>
      </c>
      <c r="E125" s="18" t="e">
        <f>D125/C125*100</f>
        <v>#REF!</v>
      </c>
      <c r="F125" s="24">
        <f>SUM(F126:F127)</f>
        <v>30434</v>
      </c>
      <c r="G125" s="25">
        <f>SUM(G126:G127)</f>
        <v>19481.0578</v>
      </c>
      <c r="H125" s="26">
        <f t="shared" si="3"/>
        <v>64.01083590720904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>
      <c r="A126" s="22" t="s">
        <v>218</v>
      </c>
      <c r="B126" s="27" t="s">
        <v>219</v>
      </c>
      <c r="C126" s="39"/>
      <c r="D126" s="39"/>
      <c r="E126" s="18"/>
      <c r="F126" s="39"/>
      <c r="G126" s="38"/>
      <c r="H126" s="2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3.5" thickBot="1">
      <c r="A127" s="41" t="s">
        <v>220</v>
      </c>
      <c r="B127" s="42" t="s">
        <v>221</v>
      </c>
      <c r="C127" s="43">
        <v>500</v>
      </c>
      <c r="D127" s="24" t="e">
        <f>G127-#REF!</f>
        <v>#REF!</v>
      </c>
      <c r="E127" s="44" t="e">
        <f>D127/C127*100</f>
        <v>#REF!</v>
      </c>
      <c r="F127" s="43">
        <v>30434</v>
      </c>
      <c r="G127" s="45">
        <v>19481.0578</v>
      </c>
      <c r="H127" s="46">
        <f t="shared" si="3"/>
        <v>64.01083590720904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3.5" thickBot="1">
      <c r="A128" s="9"/>
      <c r="B128" s="47" t="s">
        <v>222</v>
      </c>
      <c r="C128" s="48">
        <f>SUM(C10+C23+C39+C49+C60+C63+C72+C85+C96+C99+C102+C107+C111+C125)</f>
        <v>329731.13526</v>
      </c>
      <c r="D128" s="48" t="e">
        <f>SUM(D10+D23+D39+D49+D60+D63+D72+D85+D96+D99+D102+D107+D111+D125)</f>
        <v>#REF!</v>
      </c>
      <c r="E128" s="49" t="e">
        <f>D128/C128*100</f>
        <v>#REF!</v>
      </c>
      <c r="F128" s="50">
        <f>SUM(F10+F23+F39+F49+F60+F63+F72+F85+F96+F99+F102+F107+F111+F125)</f>
        <v>1202786.213</v>
      </c>
      <c r="G128" s="51">
        <f>SUM(G10+G23+G39+G49+G60+G63+G72+G85+G96+G99+G102+G107+G111+G125)</f>
        <v>1202022.00961</v>
      </c>
      <c r="H128" s="52">
        <f t="shared" si="3"/>
        <v>99.93646390507804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>
      <c r="A129" s="15"/>
      <c r="B129" s="54"/>
      <c r="C129" s="55"/>
      <c r="D129" s="55"/>
      <c r="E129" s="18"/>
      <c r="F129" s="55"/>
      <c r="G129" s="56"/>
      <c r="H129" s="2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3.5">
      <c r="A130" s="22" t="s">
        <v>223</v>
      </c>
      <c r="B130" s="29" t="s">
        <v>224</v>
      </c>
      <c r="C130" s="39">
        <f>SUM(C131+C134)</f>
        <v>106838.5</v>
      </c>
      <c r="D130" s="39" t="e">
        <f>SUM(D131+D134)</f>
        <v>#REF!</v>
      </c>
      <c r="E130" s="18" t="e">
        <f>D130/C130*100</f>
        <v>#REF!</v>
      </c>
      <c r="F130" s="57">
        <f>SUM(F131+F134)</f>
        <v>828699.5</v>
      </c>
      <c r="G130" s="38">
        <f>SUM(G131+G134+G137)</f>
        <v>828699.67775</v>
      </c>
      <c r="H130" s="26">
        <f t="shared" si="3"/>
        <v>100.00002144927083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>
      <c r="A131" s="22" t="s">
        <v>225</v>
      </c>
      <c r="B131" s="23" t="s">
        <v>226</v>
      </c>
      <c r="C131" s="24">
        <f>SUM(C132:C133)</f>
        <v>58567</v>
      </c>
      <c r="D131" s="24" t="e">
        <f>SUM(D132:D133)</f>
        <v>#REF!</v>
      </c>
      <c r="E131" s="18" t="e">
        <f>D131/C131*100</f>
        <v>#REF!</v>
      </c>
      <c r="F131" s="24">
        <f>SUM(F132:F133)</f>
        <v>627107</v>
      </c>
      <c r="G131" s="25">
        <f>SUM(G132:G133)</f>
        <v>627107</v>
      </c>
      <c r="H131" s="26">
        <f t="shared" si="3"/>
        <v>100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>
      <c r="A132" s="22" t="s">
        <v>227</v>
      </c>
      <c r="B132" s="27" t="s">
        <v>228</v>
      </c>
      <c r="C132" s="39">
        <v>58567</v>
      </c>
      <c r="D132" s="24" t="e">
        <f>G132-#REF!</f>
        <v>#REF!</v>
      </c>
      <c r="E132" s="18" t="e">
        <f>D132/C132*100</f>
        <v>#REF!</v>
      </c>
      <c r="F132" s="39">
        <v>627107</v>
      </c>
      <c r="G132" s="38">
        <v>627107</v>
      </c>
      <c r="H132" s="26">
        <f t="shared" si="3"/>
        <v>100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>
      <c r="A133" s="22" t="s">
        <v>229</v>
      </c>
      <c r="B133" s="27" t="s">
        <v>230</v>
      </c>
      <c r="C133" s="39"/>
      <c r="D133" s="39"/>
      <c r="E133" s="18"/>
      <c r="F133" s="39"/>
      <c r="G133" s="38"/>
      <c r="H133" s="2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>
      <c r="A134" s="22" t="s">
        <v>231</v>
      </c>
      <c r="B134" s="23" t="s">
        <v>232</v>
      </c>
      <c r="C134" s="24">
        <f>SUM(C135:C136)</f>
        <v>48271.5</v>
      </c>
      <c r="D134" s="24" t="e">
        <f>SUM(D135:D136)</f>
        <v>#REF!</v>
      </c>
      <c r="E134" s="18" t="e">
        <f>D134/C134*100</f>
        <v>#REF!</v>
      </c>
      <c r="F134" s="58">
        <f>SUM(F135:F136)</f>
        <v>201592.5</v>
      </c>
      <c r="G134" s="25">
        <f>SUM(G135:G136)</f>
        <v>201592.5</v>
      </c>
      <c r="H134" s="26">
        <f t="shared" si="3"/>
        <v>100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>
      <c r="A135" s="22" t="s">
        <v>233</v>
      </c>
      <c r="B135" s="27" t="s">
        <v>234</v>
      </c>
      <c r="C135" s="39">
        <v>8061</v>
      </c>
      <c r="D135" s="24" t="e">
        <f>G135-#REF!</f>
        <v>#REF!</v>
      </c>
      <c r="E135" s="18" t="e">
        <f>D135/C135*100</f>
        <v>#REF!</v>
      </c>
      <c r="F135" s="39">
        <v>34745</v>
      </c>
      <c r="G135" s="38">
        <v>34745</v>
      </c>
      <c r="H135" s="26">
        <f t="shared" si="3"/>
        <v>100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>
      <c r="A136" s="22" t="s">
        <v>235</v>
      </c>
      <c r="B136" s="27" t="s">
        <v>236</v>
      </c>
      <c r="C136" s="39">
        <v>40210.5</v>
      </c>
      <c r="D136" s="24" t="e">
        <f>G136-#REF!</f>
        <v>#REF!</v>
      </c>
      <c r="E136" s="18" t="e">
        <f>D136/C136*100</f>
        <v>#REF!</v>
      </c>
      <c r="F136" s="57">
        <v>166847.5</v>
      </c>
      <c r="G136" s="38">
        <v>166847.5</v>
      </c>
      <c r="H136" s="26">
        <f t="shared" si="3"/>
        <v>100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>
      <c r="A137" s="22" t="s">
        <v>237</v>
      </c>
      <c r="B137" s="27" t="s">
        <v>238</v>
      </c>
      <c r="C137" s="39"/>
      <c r="D137" s="24"/>
      <c r="E137" s="18"/>
      <c r="F137" s="57"/>
      <c r="G137" s="38">
        <v>0.17775</v>
      </c>
      <c r="H137" s="2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3.5">
      <c r="A138" s="22" t="s">
        <v>239</v>
      </c>
      <c r="B138" s="29" t="s">
        <v>240</v>
      </c>
      <c r="C138" s="39"/>
      <c r="D138" s="39"/>
      <c r="E138" s="18"/>
      <c r="F138" s="39"/>
      <c r="G138" s="38"/>
      <c r="H138" s="2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3.5">
      <c r="A139" s="22"/>
      <c r="B139" s="29" t="s">
        <v>241</v>
      </c>
      <c r="C139" s="24">
        <f>SUM(C141+C143)</f>
        <v>8823.732</v>
      </c>
      <c r="D139" s="24" t="e">
        <f>SUM(D141+D143)</f>
        <v>#REF!</v>
      </c>
      <c r="E139" s="18" t="e">
        <f>D139/C139*100</f>
        <v>#REF!</v>
      </c>
      <c r="F139" s="35">
        <f>SUM(F141+F143)</f>
        <v>30808.942</v>
      </c>
      <c r="G139" s="25">
        <f>SUM(G141+G143)</f>
        <v>28767.60659</v>
      </c>
      <c r="H139" s="26">
        <f t="shared" si="3"/>
        <v>93.3742112598349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>
      <c r="A140" s="22" t="s">
        <v>242</v>
      </c>
      <c r="B140" s="27" t="s">
        <v>243</v>
      </c>
      <c r="C140" s="39"/>
      <c r="D140" s="39"/>
      <c r="E140" s="18"/>
      <c r="F140" s="39"/>
      <c r="G140" s="38"/>
      <c r="H140" s="2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>
      <c r="A141" s="22"/>
      <c r="B141" s="27" t="s">
        <v>244</v>
      </c>
      <c r="C141" s="24">
        <f>SUM(C142)</f>
        <v>0</v>
      </c>
      <c r="D141" s="24">
        <f>SUM(D142)</f>
        <v>0</v>
      </c>
      <c r="E141" s="18"/>
      <c r="F141" s="24">
        <f>SUM(F142)</f>
        <v>0</v>
      </c>
      <c r="G141" s="25">
        <f>SUM(G142)</f>
        <v>0</v>
      </c>
      <c r="H141" s="2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22" t="s">
        <v>245</v>
      </c>
      <c r="B142" s="27" t="s">
        <v>246</v>
      </c>
      <c r="C142" s="39"/>
      <c r="D142" s="39"/>
      <c r="E142" s="18"/>
      <c r="F142" s="39"/>
      <c r="G142" s="38"/>
      <c r="H142" s="2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>
      <c r="A143" s="22" t="s">
        <v>247</v>
      </c>
      <c r="B143" s="27" t="s">
        <v>248</v>
      </c>
      <c r="C143" s="24">
        <f>SUM(C144+C145)</f>
        <v>8823.732</v>
      </c>
      <c r="D143" s="24" t="e">
        <f>SUM(D144+D145)</f>
        <v>#REF!</v>
      </c>
      <c r="E143" s="18" t="e">
        <f>D143/C143*100</f>
        <v>#REF!</v>
      </c>
      <c r="F143" s="35">
        <f>SUM(F144+F145)</f>
        <v>30808.942</v>
      </c>
      <c r="G143" s="25">
        <f>SUM(G144+G145)</f>
        <v>28767.60659</v>
      </c>
      <c r="H143" s="26">
        <f t="shared" si="3"/>
        <v>93.3742112598349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>
      <c r="A144" s="22" t="s">
        <v>249</v>
      </c>
      <c r="B144" s="27" t="s">
        <v>250</v>
      </c>
      <c r="C144" s="39">
        <v>8823.732</v>
      </c>
      <c r="D144" s="24" t="e">
        <f>G144-#REF!</f>
        <v>#REF!</v>
      </c>
      <c r="E144" s="18" t="e">
        <f>D144/C144*100</f>
        <v>#REF!</v>
      </c>
      <c r="F144" s="59">
        <v>30808.942</v>
      </c>
      <c r="G144" s="38">
        <v>28767.60659</v>
      </c>
      <c r="H144" s="26">
        <f t="shared" si="3"/>
        <v>93.3742112598349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3.5" thickBot="1">
      <c r="A145" s="41" t="s">
        <v>251</v>
      </c>
      <c r="B145" s="42" t="s">
        <v>252</v>
      </c>
      <c r="C145" s="43"/>
      <c r="D145" s="43"/>
      <c r="E145" s="44"/>
      <c r="F145" s="43"/>
      <c r="G145" s="45"/>
      <c r="H145" s="4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3.5" thickBot="1">
      <c r="A146" s="9"/>
      <c r="B146" s="47" t="s">
        <v>253</v>
      </c>
      <c r="C146" s="53">
        <f>SUM(C128+C130+C139)</f>
        <v>445393.36726</v>
      </c>
      <c r="D146" s="53">
        <v>510722</v>
      </c>
      <c r="E146" s="49">
        <f>D146/C146*100</f>
        <v>114.66762586562366</v>
      </c>
      <c r="F146" s="50">
        <f>SUM(F128+F130+F139)</f>
        <v>2062294.655</v>
      </c>
      <c r="G146" s="51">
        <f>SUM(G128+G130+G139)</f>
        <v>2059489.29395</v>
      </c>
      <c r="H146" s="52">
        <f t="shared" si="3"/>
        <v>99.86396895112935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>
      <c r="A147" s="60"/>
      <c r="B147" s="61"/>
      <c r="C147" s="62"/>
      <c r="D147" s="62"/>
      <c r="E147" s="61"/>
      <c r="F147" s="62"/>
      <c r="G147" s="62"/>
      <c r="H147" s="6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>
      <c r="A148" s="60"/>
      <c r="B148" s="61"/>
      <c r="C148" s="62"/>
      <c r="D148" s="62"/>
      <c r="E148" s="61"/>
      <c r="F148" s="62"/>
      <c r="G148" s="62"/>
      <c r="H148" s="6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3.5">
      <c r="A149" s="63"/>
      <c r="B149" s="64"/>
      <c r="C149" s="62"/>
      <c r="D149" s="62"/>
      <c r="E149" s="65" t="s">
        <v>254</v>
      </c>
      <c r="F149" s="62"/>
      <c r="G149" s="65"/>
      <c r="H149" s="6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3.5">
      <c r="A150" s="66"/>
      <c r="B150" s="62"/>
      <c r="C150" s="62"/>
      <c r="D150" s="62"/>
      <c r="E150" s="65"/>
      <c r="F150" s="62"/>
      <c r="G150" s="62"/>
      <c r="H150" s="6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3.5">
      <c r="A151" s="66"/>
      <c r="B151" s="65"/>
      <c r="C151" s="62"/>
      <c r="D151" s="62"/>
      <c r="E151" s="65" t="s">
        <v>255</v>
      </c>
      <c r="F151" s="62"/>
      <c r="G151" s="65"/>
      <c r="H151" s="6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3.5">
      <c r="A152" s="66"/>
      <c r="B152" s="65"/>
      <c r="C152" s="62"/>
      <c r="D152" s="62"/>
      <c r="E152" s="65"/>
      <c r="F152" s="62"/>
      <c r="G152" s="62"/>
      <c r="H152" s="6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mergeCells count="2">
    <mergeCell ref="C7:E7"/>
    <mergeCell ref="F7:H7"/>
  </mergeCells>
  <printOptions/>
  <pageMargins left="0.69" right="0.23" top="0.55" bottom="0.64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Petlahova</cp:lastModifiedBy>
  <cp:lastPrinted>2006-06-20T05:10:36Z</cp:lastPrinted>
  <dcterms:created xsi:type="dcterms:W3CDTF">2006-06-20T05:03:06Z</dcterms:created>
  <dcterms:modified xsi:type="dcterms:W3CDTF">2006-06-20T05:17:25Z</dcterms:modified>
  <cp:category/>
  <cp:version/>
  <cp:contentType/>
  <cp:contentStatus/>
</cp:coreProperties>
</file>