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4)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<sst xmlns="http://schemas.openxmlformats.org/spreadsheetml/2006/main" count="59" uniqueCount="54">
  <si>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к решению городского Совета</t>
  </si>
  <si>
    <t>№пп</t>
  </si>
  <si>
    <t>Наименование показателей</t>
  </si>
  <si>
    <t>сумма, тыс.руб.</t>
  </si>
  <si>
    <t>Раздел 05 "Жилищно-коммунальное хозяйство"</t>
  </si>
  <si>
    <t>Раздел 07 "Образование"</t>
  </si>
  <si>
    <t>Раздел 09 "Здравоохранение и спорт"</t>
  </si>
  <si>
    <t>ВСЕГО</t>
  </si>
  <si>
    <t>Изменения</t>
  </si>
  <si>
    <t>Капитальный ремонт бассейнов "Труд", "Радуга" (проектно-изыскательские работы)</t>
  </si>
  <si>
    <t>Капитальный ремонт клуба футбольного поля с устройством газона (проектно-изыскательские работы)</t>
  </si>
  <si>
    <t>Капитальный ремонт д/к 54</t>
  </si>
  <si>
    <t>от 12.12.2006 № 22-134Р"</t>
  </si>
  <si>
    <t>к решению Совета депутатов</t>
  </si>
  <si>
    <t>Бюджетополучатель</t>
  </si>
  <si>
    <t>МУ "Управление капитального строительства"</t>
  </si>
  <si>
    <t>План, тыс.руб.</t>
  </si>
  <si>
    <t>Профинансировано за 1 полугодие 2007г.</t>
  </si>
  <si>
    <t>Капитальный ремонт д/к 31</t>
  </si>
  <si>
    <t>Подраздел 0701, целевая статья 4200000, вид расходов 327</t>
  </si>
  <si>
    <t>Подраздел 0502, целевая статья 3510000, вид расходов 411</t>
  </si>
  <si>
    <t>ПСД на строительство лыжной базы "Снежинка"</t>
  </si>
  <si>
    <t>Окончание строительства жилого дома 9/6 в п.Подгорный</t>
  </si>
  <si>
    <t>ПСД 3-х жилых домов для соцального найма</t>
  </si>
  <si>
    <t>ПСД на магистральные сети электроснабжения и подстанций МКР № 3,4,5</t>
  </si>
  <si>
    <t>Завершение реконструкции очистных сооружений п.Подгорный</t>
  </si>
  <si>
    <t>Подраздел 0502, целевая статья 6000000, вид расходов 807</t>
  </si>
  <si>
    <t>Подраздел 0104, целевая статья 0010000, вид расходов 005</t>
  </si>
  <si>
    <t>Подраздел 0502, целевая статья 6000000, вид расходов 412</t>
  </si>
  <si>
    <t>ПСД на беговую дорожку вокруг городского озера</t>
  </si>
  <si>
    <t>Подраздел 0902, целевая статья 4820000, вид расходов 327</t>
  </si>
  <si>
    <t>ПСД для строительства здания РЭО ОГИБДД УВД МАВ России</t>
  </si>
  <si>
    <t>Подраздел 0502, целевая статья 6000000, вид расходов 806</t>
  </si>
  <si>
    <t>"Приложение № 16</t>
  </si>
  <si>
    <t>Раздел 01 "Общегосударственные вопросы"</t>
  </si>
  <si>
    <t>Подраздел 0302, целевая статья 2020000, вид расходов 253</t>
  </si>
  <si>
    <t>Раздел 08 "Культура"</t>
  </si>
  <si>
    <t>Подраздел 0801, целевая статья 4400000, вид расходов 327</t>
  </si>
  <si>
    <t>ПИР  по объекту "Электроосвещение автомобильной дороги на городское кладбище"</t>
  </si>
  <si>
    <t>Устройство блока электронагрева для подогрева сетевой воды в бойлерной п.Первомайский</t>
  </si>
  <si>
    <t>Разработка ПСД на капитальный ремонт подвального помещения по ул.Свердлова,52 театра Золотой ключик</t>
  </si>
  <si>
    <t>Перечень объектов МУ "УКС" подлежащих капитальному ремонту и капитальному строительству в 2007 году за счет средств бюджета ЗАТО Железногорск</t>
  </si>
  <si>
    <t>Подраздел 0501, целевая статья 1020000, вид расходов 214</t>
  </si>
  <si>
    <t>Капитальный ремонт электрических сетей поселка "Новый путь"</t>
  </si>
  <si>
    <t>Капитальный ремонт трансформаторной подстанции в поселке "Тартат"</t>
  </si>
  <si>
    <t>изменения</t>
  </si>
  <si>
    <t>ПСД на капитальный ремонт здания администрации</t>
  </si>
  <si>
    <t>Разработка ПСД и выполнение строительно-монтажных работ по капитальому ремонту электроосвещения площади Ленина</t>
  </si>
  <si>
    <t>Разработка ПСД на капитальный ремонт зоопарка, площади в районе клуба "Спутник", парка аттракционов</t>
  </si>
  <si>
    <t>Разработка ПСД для строительства кольцевой развязки в районе проспекта Ленинградский №1 и ул.60 лет ВЛКСМ</t>
  </si>
  <si>
    <t>Строительство односекционного жилого дома № 12 по ул.Толстого, квартал 4, район Первомайский (строительный № 22 "б")</t>
  </si>
  <si>
    <t>Приложение № 7</t>
  </si>
  <si>
    <t>Раздел 03 "Национальная безопасность и правоохранительная деятельность"</t>
  </si>
  <si>
    <t>от 27.11.2007 № 33-219Р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</si>
</sst>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0.000"/>
    <numFmt numFmtId="183" formatCode="0.0000"/>
    <numFmt numFmtId="184" formatCode="0.00000"/>
    <numFmt numFmtId="185" formatCode="0.000000"/>
    <numFmt numFmtId="186" formatCode="#,##0.0000"/>
    <numFmt numFmtId="187" formatCode="#,##0.000"/>
  </numFmts>
  <fonts count="16">
    <font>
      <sz val="10"/>
      <name val="Arial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2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2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82" fontId="11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1" fontId="7" fillId="0" borderId="1" xfId="0" applyNumberFormat="1" applyFont="1" applyBorder="1" applyAlignment="1">
      <alignment horizontal="center" vertical="center" wrapText="1"/>
    </xf>
    <xf numFmtId="181" fontId="11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  <xf numFmtId="181" fontId="10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82" fontId="11" fillId="0" borderId="1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/>
    </xf>
    <xf numFmtId="182" fontId="9" fillId="0" borderId="1" xfId="0" applyNumberFormat="1" applyFont="1" applyBorder="1" applyAlignment="1">
      <alignment horizontal="center" vertical="center"/>
    </xf>
    <xf numFmtId="181" fontId="7" fillId="2" borderId="1" xfId="0" applyNumberFormat="1" applyFont="1" applyFill="1" applyBorder="1" applyAlignment="1">
      <alignment horizontal="center" vertical="center" wrapText="1"/>
    </xf>
    <xf numFmtId="182" fontId="7" fillId="2" borderId="1" xfId="0" applyNumberFormat="1" applyFont="1" applyFill="1" applyBorder="1" applyAlignment="1">
      <alignment horizontal="center" vertical="center" wrapText="1"/>
    </xf>
    <xf numFmtId="181" fontId="9" fillId="2" borderId="1" xfId="0" applyNumberFormat="1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82" fontId="2" fillId="2" borderId="1" xfId="0" applyNumberFormat="1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 wrapText="1"/>
    </xf>
    <xf numFmtId="181" fontId="2" fillId="2" borderId="1" xfId="0" applyNumberFormat="1" applyFont="1" applyFill="1" applyBorder="1" applyAlignment="1">
      <alignment horizontal="center" vertical="center" wrapText="1"/>
    </xf>
    <xf numFmtId="181" fontId="1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center" vertical="center"/>
    </xf>
    <xf numFmtId="182" fontId="7" fillId="2" borderId="1" xfId="0" applyNumberFormat="1" applyFont="1" applyFill="1" applyBorder="1" applyAlignment="1">
      <alignment horizontal="center" vertical="center"/>
    </xf>
    <xf numFmtId="182" fontId="6" fillId="2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183" fontId="1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81" fontId="5" fillId="2" borderId="1" xfId="0" applyNumberFormat="1" applyFont="1" applyFill="1" applyBorder="1" applyAlignment="1">
      <alignment horizontal="center" vertical="center"/>
    </xf>
    <xf numFmtId="181" fontId="12" fillId="2" borderId="1" xfId="0" applyNumberFormat="1" applyFont="1" applyFill="1" applyBorder="1" applyAlignment="1">
      <alignment horizontal="center" vertical="center"/>
    </xf>
    <xf numFmtId="182" fontId="5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182" fontId="11" fillId="2" borderId="1" xfId="0" applyNumberFormat="1" applyFont="1" applyFill="1" applyBorder="1" applyAlignment="1">
      <alignment horizontal="center" vertical="center"/>
    </xf>
    <xf numFmtId="182" fontId="10" fillId="0" borderId="1" xfId="0" applyNumberFormat="1" applyFont="1" applyBorder="1" applyAlignment="1">
      <alignment horizontal="center" vertical="center"/>
    </xf>
    <xf numFmtId="182" fontId="10" fillId="2" borderId="1" xfId="0" applyNumberFormat="1" applyFont="1" applyFill="1" applyBorder="1" applyAlignment="1">
      <alignment horizontal="center" vertical="center"/>
    </xf>
    <xf numFmtId="182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84" fontId="7" fillId="0" borderId="1" xfId="0" applyNumberFormat="1" applyFont="1" applyBorder="1" applyAlignment="1">
      <alignment horizontal="center" vertical="center" wrapText="1"/>
    </xf>
    <xf numFmtId="184" fontId="11" fillId="0" borderId="1" xfId="0" applyNumberFormat="1" applyFont="1" applyBorder="1" applyAlignment="1">
      <alignment horizontal="center" vertical="center" wrapText="1"/>
    </xf>
    <xf numFmtId="181" fontId="7" fillId="2" borderId="1" xfId="0" applyNumberFormat="1" applyFont="1" applyFill="1" applyBorder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81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K3" sqref="K3"/>
    </sheetView>
  </sheetViews>
  <sheetFormatPr defaultColWidth="9.140625" defaultRowHeight="12.75"/>
  <cols>
    <col min="1" max="1" width="5.00390625" style="12" customWidth="1"/>
    <col min="2" max="2" width="58.57421875" style="0" customWidth="1"/>
    <col min="3" max="3" width="15.140625" style="0" hidden="1" customWidth="1"/>
    <col min="4" max="4" width="14.57421875" style="4" hidden="1" customWidth="1"/>
    <col min="5" max="5" width="15.28125" style="4" hidden="1" customWidth="1"/>
    <col min="6" max="6" width="15.7109375" style="5" hidden="1" customWidth="1"/>
    <col min="7" max="7" width="12.28125" style="0" hidden="1" customWidth="1"/>
    <col min="8" max="8" width="12.57421875" style="0" hidden="1" customWidth="1"/>
    <col min="9" max="9" width="18.7109375" style="0" hidden="1" customWidth="1"/>
    <col min="10" max="10" width="14.28125" style="0" hidden="1" customWidth="1"/>
    <col min="11" max="11" width="14.8515625" style="0" customWidth="1"/>
  </cols>
  <sheetData>
    <row r="1" spans="1:11" ht="15.75">
      <c r="A1" s="10"/>
      <c r="B1" s="2"/>
      <c r="D1" s="1"/>
      <c r="K1" s="9" t="s">
        <v>51</v>
      </c>
    </row>
    <row r="2" spans="1:11" ht="15.75">
      <c r="A2" s="10"/>
      <c r="B2" s="2"/>
      <c r="D2" s="1"/>
      <c r="K2" s="9" t="s">
        <v>13</v>
      </c>
    </row>
    <row r="3" spans="1:11" ht="15.75">
      <c r="A3" s="10"/>
      <c r="B3" s="2"/>
      <c r="D3" s="1"/>
      <c r="K3" s="9" t="s">
        <v>53</v>
      </c>
    </row>
    <row r="4" spans="1:11" ht="13.5" customHeight="1">
      <c r="A4" s="10"/>
      <c r="B4" s="2"/>
      <c r="D4" s="1"/>
      <c r="K4" s="9" t="s">
        <v>33</v>
      </c>
    </row>
    <row r="5" spans="1:11" ht="14.25" customHeight="1">
      <c r="A5" s="10"/>
      <c r="B5" s="2"/>
      <c r="D5" s="1"/>
      <c r="K5" s="9" t="s">
        <v>0</v>
      </c>
    </row>
    <row r="6" spans="1:11" ht="13.5" customHeight="1">
      <c r="A6" s="10"/>
      <c r="B6" s="2"/>
      <c r="D6" s="1"/>
      <c r="K6" s="9" t="s">
        <v>12</v>
      </c>
    </row>
    <row r="7" spans="1:5" ht="13.5" customHeight="1">
      <c r="A7" s="10"/>
      <c r="B7" s="2"/>
      <c r="C7" s="8"/>
      <c r="D7" s="1"/>
      <c r="E7" s="1"/>
    </row>
    <row r="8" spans="1:11" ht="48" customHeight="1">
      <c r="A8" s="82" t="s">
        <v>41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5" ht="9.75" customHeight="1">
      <c r="A9" s="11"/>
      <c r="B9" s="3"/>
      <c r="C9" s="3"/>
      <c r="D9" s="3"/>
      <c r="E9" s="3"/>
    </row>
    <row r="10" spans="1:11" ht="28.5" customHeight="1">
      <c r="A10" s="14" t="s">
        <v>1</v>
      </c>
      <c r="B10" s="15" t="s">
        <v>2</v>
      </c>
      <c r="C10" s="16" t="s">
        <v>3</v>
      </c>
      <c r="D10" s="16" t="s">
        <v>8</v>
      </c>
      <c r="E10" s="16" t="s">
        <v>14</v>
      </c>
      <c r="F10" s="16" t="s">
        <v>3</v>
      </c>
      <c r="G10" s="16" t="s">
        <v>8</v>
      </c>
      <c r="H10" s="16" t="s">
        <v>16</v>
      </c>
      <c r="I10" s="15" t="s">
        <v>17</v>
      </c>
      <c r="J10" s="15" t="s">
        <v>45</v>
      </c>
      <c r="K10" s="16" t="s">
        <v>16</v>
      </c>
    </row>
    <row r="11" spans="1:11" ht="31.5" customHeight="1">
      <c r="A11" s="65">
        <v>1</v>
      </c>
      <c r="B11" s="17" t="s">
        <v>34</v>
      </c>
      <c r="C11" s="16"/>
      <c r="D11" s="16"/>
      <c r="E11" s="16"/>
      <c r="F11" s="16"/>
      <c r="G11" s="16"/>
      <c r="H11" s="18">
        <f>H12</f>
        <v>2000</v>
      </c>
      <c r="I11" s="15"/>
      <c r="J11" s="18">
        <f>J12</f>
        <v>0</v>
      </c>
      <c r="K11" s="18">
        <f>K12</f>
        <v>2000</v>
      </c>
    </row>
    <row r="12" spans="1:11" ht="21" customHeight="1">
      <c r="A12" s="65">
        <v>2</v>
      </c>
      <c r="B12" s="14" t="s">
        <v>27</v>
      </c>
      <c r="C12" s="16"/>
      <c r="D12" s="16"/>
      <c r="E12" s="16"/>
      <c r="F12" s="16"/>
      <c r="G12" s="16"/>
      <c r="H12" s="18">
        <f>H13</f>
        <v>2000</v>
      </c>
      <c r="I12" s="15"/>
      <c r="J12" s="18">
        <f>J13</f>
        <v>0</v>
      </c>
      <c r="K12" s="18">
        <f>K13</f>
        <v>2000</v>
      </c>
    </row>
    <row r="13" spans="1:11" ht="27.75" customHeight="1">
      <c r="A13" s="65">
        <v>3</v>
      </c>
      <c r="B13" s="19" t="s">
        <v>46</v>
      </c>
      <c r="C13" s="16"/>
      <c r="D13" s="16"/>
      <c r="E13" s="16"/>
      <c r="F13" s="16"/>
      <c r="G13" s="16"/>
      <c r="H13" s="20">
        <v>2000</v>
      </c>
      <c r="I13" s="15"/>
      <c r="J13" s="15"/>
      <c r="K13" s="20">
        <v>2000</v>
      </c>
    </row>
    <row r="14" spans="1:11" ht="30">
      <c r="A14" s="66">
        <v>4</v>
      </c>
      <c r="B14" s="17" t="s">
        <v>52</v>
      </c>
      <c r="C14" s="21"/>
      <c r="D14" s="21"/>
      <c r="E14" s="21"/>
      <c r="F14" s="21"/>
      <c r="G14" s="21"/>
      <c r="H14" s="18">
        <f>H15</f>
        <v>600</v>
      </c>
      <c r="I14" s="74">
        <f>I16</f>
        <v>315.70631</v>
      </c>
      <c r="J14" s="18">
        <f>J15</f>
        <v>0</v>
      </c>
      <c r="K14" s="18">
        <f>K15</f>
        <v>600</v>
      </c>
    </row>
    <row r="15" spans="1:11" ht="15.75">
      <c r="A15" s="66">
        <v>5</v>
      </c>
      <c r="B15" s="14" t="s">
        <v>35</v>
      </c>
      <c r="C15" s="21"/>
      <c r="D15" s="21"/>
      <c r="E15" s="21"/>
      <c r="F15" s="21"/>
      <c r="G15" s="21"/>
      <c r="H15" s="26">
        <f>H16</f>
        <v>600</v>
      </c>
      <c r="I15" s="74"/>
      <c r="J15" s="26">
        <f>J16</f>
        <v>0</v>
      </c>
      <c r="K15" s="26">
        <f>K16</f>
        <v>600</v>
      </c>
    </row>
    <row r="16" spans="1:11" ht="24" customHeight="1">
      <c r="A16" s="22">
        <v>6</v>
      </c>
      <c r="B16" s="19" t="s">
        <v>31</v>
      </c>
      <c r="C16" s="16"/>
      <c r="D16" s="16"/>
      <c r="E16" s="16"/>
      <c r="F16" s="16"/>
      <c r="G16" s="16"/>
      <c r="H16" s="20">
        <v>600</v>
      </c>
      <c r="I16" s="75">
        <v>315.70631</v>
      </c>
      <c r="J16" s="75"/>
      <c r="K16" s="20">
        <v>600</v>
      </c>
    </row>
    <row r="17" spans="1:11" ht="22.5" customHeight="1">
      <c r="A17" s="23">
        <v>7</v>
      </c>
      <c r="B17" s="17" t="s">
        <v>4</v>
      </c>
      <c r="C17" s="24" t="e">
        <f>SUM(C22,#REF!,#REF!)</f>
        <v>#REF!</v>
      </c>
      <c r="D17" s="24" t="e">
        <f>SUM(D22,#REF!,#REF!)</f>
        <v>#REF!</v>
      </c>
      <c r="E17" s="24"/>
      <c r="F17" s="24" t="e">
        <f>SUM(F22,#REF!,#REF!)</f>
        <v>#REF!</v>
      </c>
      <c r="G17" s="24" t="e">
        <f>SUM(G22,#REF!,#REF!,#REF!)</f>
        <v>#REF!</v>
      </c>
      <c r="H17" s="18">
        <f>H18+H22+H33+H28+H30</f>
        <v>53042.642</v>
      </c>
      <c r="I17" s="24" t="e">
        <f>I22</f>
        <v>#REF!</v>
      </c>
      <c r="J17" s="18">
        <f>J18+J22+J33+J28+J30</f>
        <v>26000</v>
      </c>
      <c r="K17" s="18">
        <f>K18+K22+K33+K28+K30</f>
        <v>77789.64199999999</v>
      </c>
    </row>
    <row r="18" spans="1:11" ht="24.75" customHeight="1">
      <c r="A18" s="23">
        <v>8</v>
      </c>
      <c r="B18" s="14" t="s">
        <v>42</v>
      </c>
      <c r="C18" s="24" t="e">
        <f>SUM(#REF!)</f>
        <v>#REF!</v>
      </c>
      <c r="D18" s="24">
        <f>SUM(D20:D20)</f>
        <v>150.14591</v>
      </c>
      <c r="E18" s="81" t="s">
        <v>15</v>
      </c>
      <c r="F18" s="24">
        <f>SUM(F20:F20)</f>
        <v>150.14591</v>
      </c>
      <c r="G18" s="24">
        <f>SUM(G20:G20)</f>
        <v>0</v>
      </c>
      <c r="H18" s="26">
        <f>SUM(H19:H20)</f>
        <v>23830</v>
      </c>
      <c r="I18" s="24"/>
      <c r="J18" s="26">
        <f>SUM(J19:J21)</f>
        <v>26000</v>
      </c>
      <c r="K18" s="26">
        <f>SUM(K19:K21)</f>
        <v>48777</v>
      </c>
    </row>
    <row r="19" spans="1:11" ht="21.75" customHeight="1">
      <c r="A19" s="23">
        <v>9</v>
      </c>
      <c r="B19" s="27" t="s">
        <v>23</v>
      </c>
      <c r="C19" s="24"/>
      <c r="D19" s="24"/>
      <c r="E19" s="81"/>
      <c r="F19" s="24"/>
      <c r="G19" s="24"/>
      <c r="H19" s="20">
        <v>1800</v>
      </c>
      <c r="I19" s="24"/>
      <c r="J19" s="24"/>
      <c r="K19" s="20">
        <v>1800</v>
      </c>
    </row>
    <row r="20" spans="1:11" ht="20.25" customHeight="1">
      <c r="A20" s="23">
        <v>10</v>
      </c>
      <c r="B20" s="28" t="s">
        <v>22</v>
      </c>
      <c r="C20" s="29"/>
      <c r="D20" s="30">
        <v>150.14591</v>
      </c>
      <c r="E20" s="81"/>
      <c r="F20" s="31">
        <f>C20+D20</f>
        <v>150.14591</v>
      </c>
      <c r="G20" s="32"/>
      <c r="H20" s="33">
        <v>22030</v>
      </c>
      <c r="I20" s="24"/>
      <c r="J20" s="24"/>
      <c r="K20" s="33">
        <f>22030-1053</f>
        <v>20977</v>
      </c>
    </row>
    <row r="21" spans="1:11" ht="29.25" customHeight="1">
      <c r="A21" s="23">
        <v>11</v>
      </c>
      <c r="B21" s="27" t="s">
        <v>50</v>
      </c>
      <c r="C21" s="29"/>
      <c r="D21" s="30"/>
      <c r="E21" s="25"/>
      <c r="F21" s="31"/>
      <c r="G21" s="32"/>
      <c r="H21" s="33"/>
      <c r="I21" s="24"/>
      <c r="J21" s="79">
        <v>26000</v>
      </c>
      <c r="K21" s="33">
        <v>26000</v>
      </c>
    </row>
    <row r="22" spans="1:11" ht="21" customHeight="1">
      <c r="A22" s="22">
        <v>12</v>
      </c>
      <c r="B22" s="15" t="s">
        <v>20</v>
      </c>
      <c r="C22" s="24" t="e">
        <f>SUM(#REF!)</f>
        <v>#REF!</v>
      </c>
      <c r="D22" s="24" t="e">
        <f>SUM(#REF!)</f>
        <v>#REF!</v>
      </c>
      <c r="E22" s="25" t="s">
        <v>15</v>
      </c>
      <c r="F22" s="24" t="e">
        <f>SUM(#REF!)</f>
        <v>#REF!</v>
      </c>
      <c r="G22" s="24" t="e">
        <f>SUM(#REF!)</f>
        <v>#REF!</v>
      </c>
      <c r="H22" s="26">
        <f>SUM(H23:H27)</f>
        <v>22312.642</v>
      </c>
      <c r="I22" s="29" t="e">
        <f>SUM(#REF!)</f>
        <v>#REF!</v>
      </c>
      <c r="J22" s="26">
        <f>SUM(J23:J27)</f>
        <v>0</v>
      </c>
      <c r="K22" s="26">
        <f>SUM(K23:K27)</f>
        <v>22312.642</v>
      </c>
    </row>
    <row r="23" spans="1:11" ht="20.25" customHeight="1">
      <c r="A23" s="22">
        <v>13</v>
      </c>
      <c r="B23" s="68" t="s">
        <v>25</v>
      </c>
      <c r="C23" s="29"/>
      <c r="D23" s="30"/>
      <c r="E23" s="25"/>
      <c r="F23" s="31"/>
      <c r="G23" s="32"/>
      <c r="H23" s="33">
        <v>17100</v>
      </c>
      <c r="I23" s="31"/>
      <c r="J23" s="31"/>
      <c r="K23" s="33">
        <v>17100</v>
      </c>
    </row>
    <row r="24" spans="1:11" ht="24" customHeight="1">
      <c r="A24" s="22">
        <v>14</v>
      </c>
      <c r="B24" s="67" t="s">
        <v>24</v>
      </c>
      <c r="C24" s="29"/>
      <c r="D24" s="30"/>
      <c r="E24" s="25"/>
      <c r="F24" s="31"/>
      <c r="G24" s="32"/>
      <c r="H24" s="33">
        <v>500</v>
      </c>
      <c r="I24" s="31"/>
      <c r="J24" s="31"/>
      <c r="K24" s="33">
        <v>500</v>
      </c>
    </row>
    <row r="25" spans="1:11" ht="18.75" customHeight="1">
      <c r="A25" s="22">
        <v>15</v>
      </c>
      <c r="B25" s="67" t="s">
        <v>43</v>
      </c>
      <c r="C25" s="29"/>
      <c r="D25" s="30"/>
      <c r="E25" s="25"/>
      <c r="F25" s="31"/>
      <c r="G25" s="32"/>
      <c r="H25" s="33">
        <v>312.162</v>
      </c>
      <c r="I25" s="31"/>
      <c r="J25" s="31"/>
      <c r="K25" s="33">
        <v>312.162</v>
      </c>
    </row>
    <row r="26" spans="1:11" ht="24.75" customHeight="1">
      <c r="A26" s="22">
        <v>16</v>
      </c>
      <c r="B26" s="67" t="s">
        <v>44</v>
      </c>
      <c r="C26" s="29"/>
      <c r="D26" s="30"/>
      <c r="E26" s="25"/>
      <c r="F26" s="31"/>
      <c r="G26" s="32"/>
      <c r="H26" s="33">
        <v>458.68</v>
      </c>
      <c r="I26" s="31"/>
      <c r="J26" s="31"/>
      <c r="K26" s="33">
        <v>458.68</v>
      </c>
    </row>
    <row r="27" spans="1:11" ht="28.5" customHeight="1">
      <c r="A27" s="22">
        <v>17</v>
      </c>
      <c r="B27" s="67" t="s">
        <v>39</v>
      </c>
      <c r="C27" s="29"/>
      <c r="D27" s="30"/>
      <c r="E27" s="25"/>
      <c r="F27" s="31"/>
      <c r="G27" s="32"/>
      <c r="H27" s="33">
        <v>3941.8</v>
      </c>
      <c r="I27" s="31"/>
      <c r="J27" s="31"/>
      <c r="K27" s="33">
        <v>3941.8</v>
      </c>
    </row>
    <row r="28" spans="1:11" ht="19.5" customHeight="1">
      <c r="A28" s="22">
        <v>18</v>
      </c>
      <c r="B28" s="14" t="s">
        <v>28</v>
      </c>
      <c r="C28" s="29"/>
      <c r="D28" s="35"/>
      <c r="E28" s="36"/>
      <c r="F28" s="37"/>
      <c r="G28" s="38"/>
      <c r="H28" s="70">
        <f>H29</f>
        <v>200</v>
      </c>
      <c r="I28" s="31"/>
      <c r="J28" s="70">
        <f>J29</f>
        <v>0</v>
      </c>
      <c r="K28" s="70">
        <f>K29</f>
        <v>200</v>
      </c>
    </row>
    <row r="29" spans="1:11" ht="23.25" customHeight="1">
      <c r="A29" s="22">
        <v>19</v>
      </c>
      <c r="B29" s="27" t="s">
        <v>29</v>
      </c>
      <c r="C29" s="29"/>
      <c r="D29" s="30"/>
      <c r="E29" s="25"/>
      <c r="F29" s="31"/>
      <c r="G29" s="32"/>
      <c r="H29" s="33">
        <v>200</v>
      </c>
      <c r="I29" s="31"/>
      <c r="J29" s="31"/>
      <c r="K29" s="33">
        <v>200</v>
      </c>
    </row>
    <row r="30" spans="1:11" ht="22.5" customHeight="1">
      <c r="A30" s="22">
        <v>20</v>
      </c>
      <c r="B30" s="14" t="s">
        <v>32</v>
      </c>
      <c r="C30" s="29"/>
      <c r="D30" s="35"/>
      <c r="E30" s="36"/>
      <c r="F30" s="37"/>
      <c r="G30" s="38"/>
      <c r="H30" s="70">
        <f>H31+H32</f>
        <v>5200</v>
      </c>
      <c r="I30" s="31"/>
      <c r="J30" s="70">
        <f>J31+J32</f>
        <v>0</v>
      </c>
      <c r="K30" s="70">
        <f>K31+K32</f>
        <v>5000</v>
      </c>
    </row>
    <row r="31" spans="1:11" ht="27.75" customHeight="1">
      <c r="A31" s="22">
        <v>21</v>
      </c>
      <c r="B31" s="27" t="s">
        <v>47</v>
      </c>
      <c r="C31" s="29"/>
      <c r="D31" s="30"/>
      <c r="E31" s="25"/>
      <c r="F31" s="31"/>
      <c r="G31" s="32"/>
      <c r="H31" s="33">
        <v>5000</v>
      </c>
      <c r="I31" s="31"/>
      <c r="J31" s="31"/>
      <c r="K31" s="33">
        <v>5000</v>
      </c>
    </row>
    <row r="32" spans="1:11" ht="25.5" hidden="1">
      <c r="A32" s="22">
        <v>22</v>
      </c>
      <c r="B32" s="27" t="s">
        <v>38</v>
      </c>
      <c r="C32" s="29"/>
      <c r="D32" s="30"/>
      <c r="E32" s="25"/>
      <c r="F32" s="31"/>
      <c r="G32" s="32"/>
      <c r="H32" s="33">
        <v>200</v>
      </c>
      <c r="I32" s="31"/>
      <c r="J32" s="77"/>
      <c r="K32" s="33">
        <f>200-200</f>
        <v>0</v>
      </c>
    </row>
    <row r="33" spans="1:11" ht="25.5" customHeight="1">
      <c r="A33" s="22">
        <v>22</v>
      </c>
      <c r="B33" s="14" t="s">
        <v>26</v>
      </c>
      <c r="C33" s="29"/>
      <c r="D33" s="35"/>
      <c r="E33" s="36"/>
      <c r="F33" s="37"/>
      <c r="G33" s="38"/>
      <c r="H33" s="39">
        <f>H34</f>
        <v>1500</v>
      </c>
      <c r="I33" s="31"/>
      <c r="J33" s="39">
        <f>J34</f>
        <v>0</v>
      </c>
      <c r="K33" s="39">
        <f>K34</f>
        <v>1500</v>
      </c>
    </row>
    <row r="34" spans="1:11" ht="27" customHeight="1">
      <c r="A34" s="22">
        <v>23</v>
      </c>
      <c r="B34" s="27" t="s">
        <v>49</v>
      </c>
      <c r="C34" s="29"/>
      <c r="D34" s="30"/>
      <c r="E34" s="25"/>
      <c r="F34" s="31"/>
      <c r="G34" s="32"/>
      <c r="H34" s="33">
        <v>1500</v>
      </c>
      <c r="I34" s="31"/>
      <c r="J34" s="31"/>
      <c r="K34" s="33">
        <v>1500</v>
      </c>
    </row>
    <row r="35" spans="1:11" ht="15.75" customHeight="1">
      <c r="A35" s="23">
        <v>24</v>
      </c>
      <c r="B35" s="17" t="s">
        <v>5</v>
      </c>
      <c r="C35" s="40" t="e">
        <f>SUM(C40)</f>
        <v>#REF!</v>
      </c>
      <c r="D35" s="40" t="e">
        <f>SUM(D40)+#REF!+D36</f>
        <v>#REF!</v>
      </c>
      <c r="E35" s="40"/>
      <c r="F35" s="40" t="e">
        <f>SUM(F40)+#REF!+F36</f>
        <v>#REF!</v>
      </c>
      <c r="G35" s="40" t="e">
        <f>SUM(G40)+#REF!+G36</f>
        <v>#REF!</v>
      </c>
      <c r="H35" s="41">
        <f>H36</f>
        <v>5000</v>
      </c>
      <c r="I35" s="40">
        <f>I36</f>
        <v>302.78682000000003</v>
      </c>
      <c r="J35" s="41">
        <f>J36</f>
        <v>0</v>
      </c>
      <c r="K35" s="41">
        <f>K36</f>
        <v>5000</v>
      </c>
    </row>
    <row r="36" spans="1:11" ht="15.75" customHeight="1">
      <c r="A36" s="22">
        <v>25</v>
      </c>
      <c r="B36" s="14" t="s">
        <v>19</v>
      </c>
      <c r="C36" s="42" t="e">
        <f>SUM(#REF!)</f>
        <v>#REF!</v>
      </c>
      <c r="D36" s="42" t="e">
        <f>SUM(#REF!)+D38</f>
        <v>#REF!</v>
      </c>
      <c r="E36" s="43"/>
      <c r="F36" s="42" t="e">
        <f>SUM(#REF!)+F38</f>
        <v>#REF!</v>
      </c>
      <c r="G36" s="42" t="e">
        <f>SUM(#REF!)+G38</f>
        <v>#REF!</v>
      </c>
      <c r="H36" s="71">
        <f>SUM(H37:H38)</f>
        <v>5000</v>
      </c>
      <c r="I36" s="42">
        <f>SUM(I37:I38)</f>
        <v>302.78682000000003</v>
      </c>
      <c r="J36" s="71">
        <f>SUM(J37:J38)</f>
        <v>0</v>
      </c>
      <c r="K36" s="71">
        <f>SUM(K37:K38)</f>
        <v>5000</v>
      </c>
    </row>
    <row r="37" spans="1:11" ht="15.75" customHeight="1">
      <c r="A37" s="22">
        <v>26</v>
      </c>
      <c r="B37" s="44" t="s">
        <v>18</v>
      </c>
      <c r="C37" s="42"/>
      <c r="D37" s="42"/>
      <c r="E37" s="43"/>
      <c r="F37" s="42"/>
      <c r="G37" s="42"/>
      <c r="H37" s="69">
        <v>3000</v>
      </c>
      <c r="I37" s="50">
        <v>172.8169</v>
      </c>
      <c r="J37" s="50"/>
      <c r="K37" s="69">
        <v>3000</v>
      </c>
    </row>
    <row r="38" spans="1:11" ht="15.75" customHeight="1">
      <c r="A38" s="22">
        <v>27</v>
      </c>
      <c r="B38" s="44" t="s">
        <v>11</v>
      </c>
      <c r="C38" s="46"/>
      <c r="D38" s="47">
        <v>4500</v>
      </c>
      <c r="E38" s="48" t="s">
        <v>15</v>
      </c>
      <c r="F38" s="31">
        <f>C38+D38</f>
        <v>4500</v>
      </c>
      <c r="G38" s="32"/>
      <c r="H38" s="33">
        <v>2000</v>
      </c>
      <c r="I38" s="31">
        <v>129.96992</v>
      </c>
      <c r="J38" s="31"/>
      <c r="K38" s="33">
        <v>2000</v>
      </c>
    </row>
    <row r="39" spans="1:11" ht="20.25" customHeight="1">
      <c r="A39" s="22">
        <v>28</v>
      </c>
      <c r="B39" s="17" t="s">
        <v>36</v>
      </c>
      <c r="C39" s="40">
        <f>SUM(C45)</f>
        <v>0</v>
      </c>
      <c r="D39" s="40" t="e">
        <f>SUM(D45)+#REF!+D40</f>
        <v>#REF!</v>
      </c>
      <c r="E39" s="40"/>
      <c r="F39" s="40" t="e">
        <f>SUM(F45)+#REF!+F40</f>
        <v>#REF!</v>
      </c>
      <c r="G39" s="40" t="e">
        <f>SUM(G45)+#REF!+G40</f>
        <v>#REF!</v>
      </c>
      <c r="H39" s="41">
        <f>H40</f>
        <v>4300</v>
      </c>
      <c r="I39" s="31"/>
      <c r="J39" s="41">
        <f>J40</f>
        <v>0</v>
      </c>
      <c r="K39" s="41">
        <f>K40</f>
        <v>4300</v>
      </c>
    </row>
    <row r="40" spans="1:11" ht="14.25">
      <c r="A40" s="49">
        <v>29</v>
      </c>
      <c r="B40" s="14" t="s">
        <v>37</v>
      </c>
      <c r="C40" s="42" t="e">
        <f>SUM(#REF!)</f>
        <v>#REF!</v>
      </c>
      <c r="D40" s="42" t="e">
        <f>SUM(#REF!)+D43</f>
        <v>#REF!</v>
      </c>
      <c r="E40" s="43"/>
      <c r="F40" s="42" t="e">
        <f>SUM(#REF!)+F43</f>
        <v>#REF!</v>
      </c>
      <c r="G40" s="42" t="e">
        <f>SUM(#REF!)+G43</f>
        <v>#REF!</v>
      </c>
      <c r="H40" s="71">
        <f>H41+H42</f>
        <v>4300</v>
      </c>
      <c r="I40" s="42">
        <f>SUM(I41)</f>
        <v>4000</v>
      </c>
      <c r="J40" s="71">
        <f>J41+J42</f>
        <v>0</v>
      </c>
      <c r="K40" s="71">
        <f>K41+K42</f>
        <v>4300</v>
      </c>
    </row>
    <row r="41" spans="1:11" ht="25.5">
      <c r="A41" s="49">
        <v>30</v>
      </c>
      <c r="B41" s="73" t="s">
        <v>48</v>
      </c>
      <c r="C41" s="50">
        <v>1200</v>
      </c>
      <c r="D41" s="51">
        <v>-1200</v>
      </c>
      <c r="E41" s="52"/>
      <c r="F41" s="31">
        <f>C41+D41</f>
        <v>0</v>
      </c>
      <c r="G41" s="32"/>
      <c r="H41" s="33">
        <v>4000</v>
      </c>
      <c r="I41" s="31">
        <f>G41+H41</f>
        <v>4000</v>
      </c>
      <c r="J41" s="31"/>
      <c r="K41" s="33">
        <v>4000</v>
      </c>
    </row>
    <row r="42" spans="1:11" ht="25.5">
      <c r="A42" s="49">
        <v>31</v>
      </c>
      <c r="B42" s="73" t="s">
        <v>40</v>
      </c>
      <c r="C42" s="50"/>
      <c r="D42" s="51"/>
      <c r="E42" s="52"/>
      <c r="F42" s="31"/>
      <c r="G42" s="32"/>
      <c r="H42" s="33">
        <v>300</v>
      </c>
      <c r="I42" s="31"/>
      <c r="J42" s="31"/>
      <c r="K42" s="33">
        <v>300</v>
      </c>
    </row>
    <row r="43" spans="1:11" ht="15.75" customHeight="1">
      <c r="A43" s="53">
        <v>32</v>
      </c>
      <c r="B43" s="54" t="s">
        <v>6</v>
      </c>
      <c r="C43" s="55" t="e">
        <f>SUM(C46)</f>
        <v>#REF!</v>
      </c>
      <c r="D43" s="55">
        <f>SUM(D46)+D44</f>
        <v>0</v>
      </c>
      <c r="E43" s="55"/>
      <c r="F43" s="55">
        <f>SUM(F46)+F44</f>
        <v>0</v>
      </c>
      <c r="G43" s="55">
        <f>SUM(G46)+G44</f>
        <v>0</v>
      </c>
      <c r="H43" s="56">
        <f>H44+H46</f>
        <v>500</v>
      </c>
      <c r="I43" s="76">
        <f>I44+I46</f>
        <v>459.9981</v>
      </c>
      <c r="J43" s="56">
        <f>J44+J46</f>
        <v>0</v>
      </c>
      <c r="K43" s="56">
        <f>K44+K46</f>
        <v>500</v>
      </c>
    </row>
    <row r="44" spans="1:11" ht="15.75" customHeight="1" hidden="1">
      <c r="A44" s="49"/>
      <c r="B44" s="6"/>
      <c r="C44" s="43"/>
      <c r="D44" s="43"/>
      <c r="E44" s="43"/>
      <c r="F44" s="43"/>
      <c r="G44" s="43"/>
      <c r="H44" s="57"/>
      <c r="I44" s="43"/>
      <c r="J44" s="57"/>
      <c r="K44" s="57"/>
    </row>
    <row r="45" spans="1:11" ht="27.75" customHeight="1" hidden="1">
      <c r="A45" s="49"/>
      <c r="B45" s="7"/>
      <c r="C45" s="50"/>
      <c r="D45" s="50"/>
      <c r="E45" s="48"/>
      <c r="F45" s="50"/>
      <c r="G45" s="32"/>
      <c r="H45" s="45"/>
      <c r="I45" s="50"/>
      <c r="J45" s="45"/>
      <c r="K45" s="45"/>
    </row>
    <row r="46" spans="1:11" ht="20.25" customHeight="1">
      <c r="A46" s="49">
        <v>33</v>
      </c>
      <c r="B46" s="14" t="s">
        <v>30</v>
      </c>
      <c r="C46" s="43" t="e">
        <f>SUM(#REF!)</f>
        <v>#REF!</v>
      </c>
      <c r="D46" s="43">
        <f>SUM(D48:D49)</f>
        <v>0</v>
      </c>
      <c r="E46" s="43"/>
      <c r="F46" s="43">
        <f>SUM(F48:F49)</f>
        <v>0</v>
      </c>
      <c r="G46" s="43">
        <f>SUM(G48:G49)</f>
        <v>0</v>
      </c>
      <c r="H46" s="72">
        <f>SUM(H47:H47)</f>
        <v>500</v>
      </c>
      <c r="I46" s="43">
        <f>SUM(I47:I47)</f>
        <v>459.9981</v>
      </c>
      <c r="J46" s="72">
        <f>SUM(J47:J47)</f>
        <v>0</v>
      </c>
      <c r="K46" s="72">
        <f>SUM(K47:K47)</f>
        <v>500</v>
      </c>
    </row>
    <row r="47" spans="1:11" ht="24" customHeight="1">
      <c r="A47" s="49">
        <v>34</v>
      </c>
      <c r="B47" s="80" t="s">
        <v>21</v>
      </c>
      <c r="C47" s="43"/>
      <c r="D47" s="43"/>
      <c r="E47" s="43"/>
      <c r="F47" s="43"/>
      <c r="G47" s="43"/>
      <c r="H47" s="69">
        <v>500</v>
      </c>
      <c r="I47" s="50">
        <v>459.9981</v>
      </c>
      <c r="J47" s="50"/>
      <c r="K47" s="69">
        <v>500</v>
      </c>
    </row>
    <row r="48" spans="1:11" ht="27.75" customHeight="1" hidden="1" thickBot="1">
      <c r="A48" s="49">
        <v>57</v>
      </c>
      <c r="B48" s="44" t="s">
        <v>9</v>
      </c>
      <c r="C48" s="50"/>
      <c r="D48" s="58"/>
      <c r="E48" s="59"/>
      <c r="F48" s="31">
        <f>C48+D48</f>
        <v>0</v>
      </c>
      <c r="G48" s="32"/>
      <c r="H48" s="34">
        <f aca="true" t="shared" si="0" ref="H48:K49">F48+G48</f>
        <v>0</v>
      </c>
      <c r="I48" s="31">
        <f t="shared" si="0"/>
        <v>0</v>
      </c>
      <c r="J48" s="31">
        <f t="shared" si="0"/>
        <v>0</v>
      </c>
      <c r="K48" s="34">
        <f t="shared" si="0"/>
        <v>0</v>
      </c>
    </row>
    <row r="49" spans="1:11" ht="27.75" customHeight="1" hidden="1" thickBot="1">
      <c r="A49" s="49">
        <v>58</v>
      </c>
      <c r="B49" s="44" t="s">
        <v>10</v>
      </c>
      <c r="C49" s="47"/>
      <c r="D49" s="58"/>
      <c r="E49" s="59"/>
      <c r="F49" s="31">
        <f>C49+D49</f>
        <v>0</v>
      </c>
      <c r="G49" s="32"/>
      <c r="H49" s="34">
        <f t="shared" si="0"/>
        <v>0</v>
      </c>
      <c r="I49" s="31">
        <f t="shared" si="0"/>
        <v>0</v>
      </c>
      <c r="J49" s="31">
        <f t="shared" si="0"/>
        <v>0</v>
      </c>
      <c r="K49" s="34">
        <f t="shared" si="0"/>
        <v>0</v>
      </c>
    </row>
    <row r="50" spans="1:11" ht="15.75" customHeight="1">
      <c r="A50" s="60">
        <v>35</v>
      </c>
      <c r="B50" s="61" t="s">
        <v>7</v>
      </c>
      <c r="C50" s="62" t="e">
        <f>SUM(C17,C35,#REF!,C43)</f>
        <v>#REF!</v>
      </c>
      <c r="D50" s="62" t="e">
        <f>SUM(D17,D35,#REF!,D43)</f>
        <v>#REF!</v>
      </c>
      <c r="E50" s="63"/>
      <c r="F50" s="62" t="e">
        <f>SUM(F17,F35,#REF!,F43)</f>
        <v>#REF!</v>
      </c>
      <c r="G50" s="62" t="e">
        <f>SUM(G17,G35,#REF!,G43)</f>
        <v>#REF!</v>
      </c>
      <c r="H50" s="64">
        <f>H11+H14+H17+H35+H43+H39</f>
        <v>65442.642</v>
      </c>
      <c r="I50" s="62" t="e">
        <f>SUM(I17,I35,I14,I43)</f>
        <v>#REF!</v>
      </c>
      <c r="J50" s="64">
        <f>J11+J14+J17+J35+J43+J39</f>
        <v>26000</v>
      </c>
      <c r="K50" s="64">
        <f>K11+K14+K17+K35+K43+K39</f>
        <v>90189.64199999999</v>
      </c>
    </row>
    <row r="51" spans="5:11" ht="12.75">
      <c r="E51" s="78"/>
      <c r="H51" s="13"/>
      <c r="K51" s="13"/>
    </row>
    <row r="52" spans="5:8" ht="12.75">
      <c r="E52" s="78"/>
      <c r="H52" s="13">
        <v>65442.642</v>
      </c>
    </row>
    <row r="53" ht="12.75">
      <c r="E53" s="78"/>
    </row>
    <row r="54" ht="12.75">
      <c r="E54" s="78"/>
    </row>
    <row r="55" ht="12.75">
      <c r="E55" s="78"/>
    </row>
    <row r="56" ht="12.75">
      <c r="E56" s="78"/>
    </row>
    <row r="57" ht="12.75">
      <c r="E57" s="78"/>
    </row>
    <row r="58" ht="12.75">
      <c r="E58" s="78"/>
    </row>
    <row r="59" ht="12.75">
      <c r="E59" s="78"/>
    </row>
    <row r="60" ht="12.75">
      <c r="E60" s="78"/>
    </row>
    <row r="61" ht="12.75">
      <c r="E61" s="78"/>
    </row>
    <row r="62" ht="12.75">
      <c r="E62" s="78"/>
    </row>
    <row r="63" ht="12.75">
      <c r="E63" s="78"/>
    </row>
    <row r="64" ht="12.75">
      <c r="E64" s="78"/>
    </row>
  </sheetData>
  <mergeCells count="2">
    <mergeCell ref="E18:E20"/>
    <mergeCell ref="A8:K8"/>
  </mergeCells>
  <printOptions/>
  <pageMargins left="0.984251968503937" right="0" top="0.5905511811023623" bottom="0.3937007874015748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2007-11-27T10:28:49Z</cp:lastPrinted>
  <dcterms:created xsi:type="dcterms:W3CDTF">1996-10-08T23:32:33Z</dcterms:created>
  <dcterms:modified xsi:type="dcterms:W3CDTF">2007-12-03T07:26:27Z</dcterms:modified>
  <cp:category/>
  <cp:version/>
  <cp:contentType/>
  <cp:contentStatus/>
</cp:coreProperties>
</file>