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Лист1" sheetId="1" r:id="rId1"/>
  </sheets>
  <definedNames>
    <definedName name="_xlnm._FilterDatabase" localSheetId="0" hidden="1">Лист1!$A$10:$S$54</definedName>
    <definedName name="_xlnm.Print_Titles" localSheetId="0">Лист1!$8:$10</definedName>
    <definedName name="_xlnm.Print_Area" localSheetId="0">Лист1!$A$1:$S$81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" i="1"/>
  <c r="H19"/>
  <c r="H60"/>
  <c r="I60"/>
  <c r="H59"/>
  <c r="H55" s="1"/>
  <c r="I66"/>
  <c r="H66"/>
  <c r="P63"/>
  <c r="R69"/>
  <c r="Q69"/>
  <c r="O69"/>
  <c r="I69"/>
  <c r="H69"/>
  <c r="G69"/>
  <c r="F69"/>
  <c r="E69"/>
  <c r="D69"/>
  <c r="P69"/>
  <c r="P34"/>
  <c r="P41"/>
  <c r="O59"/>
  <c r="P60"/>
  <c r="P59"/>
  <c r="P66"/>
  <c r="O66"/>
  <c r="O63"/>
  <c r="P33"/>
  <c r="P48"/>
  <c r="P52"/>
  <c r="P20"/>
  <c r="P23"/>
  <c r="O23"/>
  <c r="I11"/>
  <c r="H11"/>
  <c r="H41"/>
  <c r="H33"/>
  <c r="H34"/>
  <c r="O34"/>
  <c r="J34"/>
  <c r="K34"/>
  <c r="L34"/>
  <c r="M34"/>
  <c r="N34"/>
  <c r="Q34"/>
  <c r="R34"/>
  <c r="J33"/>
  <c r="K33"/>
  <c r="L33"/>
  <c r="L14" s="1"/>
  <c r="M33"/>
  <c r="N33"/>
  <c r="O33"/>
  <c r="Q33"/>
  <c r="Q14" s="1"/>
  <c r="R33"/>
  <c r="R14" s="1"/>
  <c r="I33"/>
  <c r="I52"/>
  <c r="J52"/>
  <c r="K52"/>
  <c r="L52"/>
  <c r="M52"/>
  <c r="N52"/>
  <c r="O52"/>
  <c r="Q52"/>
  <c r="R52"/>
  <c r="H52"/>
  <c r="I48"/>
  <c r="J48"/>
  <c r="K48"/>
  <c r="L48"/>
  <c r="M48"/>
  <c r="N48"/>
  <c r="O48"/>
  <c r="Q48"/>
  <c r="R48"/>
  <c r="H48"/>
  <c r="I41"/>
  <c r="J41"/>
  <c r="K41"/>
  <c r="L41"/>
  <c r="M41"/>
  <c r="N41"/>
  <c r="O41"/>
  <c r="Q41"/>
  <c r="R41"/>
  <c r="I23"/>
  <c r="J23"/>
  <c r="K23"/>
  <c r="L23"/>
  <c r="M23"/>
  <c r="N23"/>
  <c r="Q23"/>
  <c r="R23"/>
  <c r="H23"/>
  <c r="I20"/>
  <c r="J20"/>
  <c r="K20"/>
  <c r="L20"/>
  <c r="M20"/>
  <c r="N20"/>
  <c r="O20"/>
  <c r="O19" s="1"/>
  <c r="O17" s="1"/>
  <c r="Q20"/>
  <c r="R20"/>
  <c r="H20"/>
  <c r="I59" l="1"/>
  <c r="I55" s="1"/>
  <c r="R29"/>
  <c r="O29"/>
  <c r="O55"/>
  <c r="P55"/>
  <c r="O13"/>
  <c r="I17"/>
  <c r="P29"/>
  <c r="P14"/>
  <c r="Q19"/>
  <c r="Q17" s="1"/>
  <c r="R19"/>
  <c r="R17" s="1"/>
  <c r="P19"/>
  <c r="P13" s="1"/>
  <c r="H29"/>
  <c r="Q29"/>
  <c r="O14"/>
  <c r="O11" s="1"/>
  <c r="P17" l="1"/>
  <c r="P11"/>
  <c r="R13"/>
  <c r="R11" s="1"/>
  <c r="Q13"/>
  <c r="Q11" s="1"/>
</calcChain>
</file>

<file path=xl/sharedStrings.xml><?xml version="1.0" encoding="utf-8"?>
<sst xmlns="http://schemas.openxmlformats.org/spreadsheetml/2006/main" count="276" uniqueCount="112">
  <si>
    <t>Статус (муниципальная программа, подпрограмма)</t>
  </si>
  <si>
    <t>Наименование программы, подпрограммы</t>
  </si>
  <si>
    <t>Примечание</t>
  </si>
  <si>
    <t>Плановый период</t>
  </si>
  <si>
    <t>план</t>
  </si>
  <si>
    <t>факт</t>
  </si>
  <si>
    <t>Муниципальная программа</t>
  </si>
  <si>
    <t xml:space="preserve">«Безопасный город» </t>
  </si>
  <si>
    <t>Администрация ЗАТО г.Железногорск</t>
  </si>
  <si>
    <t>Муниципальное казенное учреждение «Управление культуры»</t>
  </si>
  <si>
    <t>Муниципальное казенное учреждение «Управление образования»</t>
  </si>
  <si>
    <t>Управление социальной защиты</t>
  </si>
  <si>
    <t xml:space="preserve">Подпрограмма 1 </t>
  </si>
  <si>
    <t>«Комплексные меры противодействия терроризму и экстремизму»</t>
  </si>
  <si>
    <t>Мероприятие 1 подпрограммы 1</t>
  </si>
  <si>
    <t>Разработка и организация социальной антитеррористической рекламы и размещение в местах массового пребывания людей</t>
  </si>
  <si>
    <t>Подпрограмма 2</t>
  </si>
  <si>
    <t>Управление социальной защиты населения</t>
  </si>
  <si>
    <t>Администрации ЗАТО г.Железногорск</t>
  </si>
  <si>
    <t xml:space="preserve">Формирование у населения ЗАТО Железногорск негативного отношения к незаконному потреблению наркотических средств и психотропных веществ  </t>
  </si>
  <si>
    <t>всего расходные обязательства по мероприятию подпрограммы, в  том числе ГРБС</t>
  </si>
  <si>
    <t>Повышения уровня компетентности и квалификации специалистов, работающих с детьми, несовершеннолетними и молодежью и осуществляющих деятельность по профилактике наркомании</t>
  </si>
  <si>
    <t>Организация и проведение профилактических мероприятий антинаркотической направленности</t>
  </si>
  <si>
    <t>Создание условий для вовлечения граждан в антинаркотическую деятельность</t>
  </si>
  <si>
    <t>Создание условий ограничения незаконного оборота наркотических средств.</t>
  </si>
  <si>
    <t>009</t>
  </si>
  <si>
    <t>0720001</t>
  </si>
  <si>
    <t>0720002</t>
  </si>
  <si>
    <t>0720003</t>
  </si>
  <si>
    <t>руб.</t>
  </si>
  <si>
    <t>Мероприятие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</si>
  <si>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</si>
  <si>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</si>
  <si>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</si>
  <si>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</si>
  <si>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 1</t>
  </si>
  <si>
    <t xml:space="preserve">к Порядку принятия решений о разработке, формировании                                                                        </t>
  </si>
  <si>
    <t>и реализации муниципальных программ ЗАТО Железногорск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</si>
  <si>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"Безопасный город" и подпрограмм с указанием плановых и фактических значений  (с расшифровкой по главным распорядителям средств местного бюджета, подпрограмм, отдельным мероприятиям муниципальной программы, а также по годам реализации муниципальной программы)</t>
  </si>
  <si>
    <t>Приложение 7</t>
  </si>
  <si>
    <t>-</t>
  </si>
  <si>
    <t>Проведение антитеррористической профилактической акции  «Семинар-практикум по антитеррористической подготовке с учащимися образовательных учреждений ЗАТО Железногорск»</t>
  </si>
  <si>
    <t xml:space="preserve">«Комплексные меры противодействия злоупотреблению наркотическими средствами и их незаконному обороту» </t>
  </si>
  <si>
    <t>Исп. Юферов А.Н.</t>
  </si>
  <si>
    <t>Х</t>
  </si>
  <si>
    <t>2016 (текущий год)</t>
  </si>
  <si>
    <t>26 000?00</t>
  </si>
  <si>
    <t>0700000000</t>
  </si>
  <si>
    <t>0710000000</t>
  </si>
  <si>
    <t>0710000010</t>
  </si>
  <si>
    <t>0710000020</t>
  </si>
  <si>
    <t>0720000000</t>
  </si>
  <si>
    <t>0720000030</t>
  </si>
  <si>
    <t>0720000040</t>
  </si>
  <si>
    <t>0720000050</t>
  </si>
  <si>
    <t>0113</t>
  </si>
  <si>
    <t>0804</t>
  </si>
  <si>
    <t xml:space="preserve">Всего расходные обязательства </t>
  </si>
  <si>
    <t xml:space="preserve"> в том числе по ГРБС</t>
  </si>
  <si>
    <t xml:space="preserve">всего расходные обязательства </t>
  </si>
  <si>
    <t xml:space="preserve">всего расходные обязательства  </t>
  </si>
  <si>
    <t>в том числе по ГРБС</t>
  </si>
  <si>
    <t>в  том числе ГРБС</t>
  </si>
  <si>
    <t>всего расходные обязательства</t>
  </si>
  <si>
    <t>план на год</t>
  </si>
  <si>
    <t>2019 год</t>
  </si>
  <si>
    <t>Начальник Отдела общественной безопасности и режима Администрации ЗАТО г. Железногорск</t>
  </si>
  <si>
    <t>всего расходные мероприятия</t>
  </si>
  <si>
    <t>в том числе ГРБС</t>
  </si>
  <si>
    <t>Администрация ЗАТО г. Железногорск</t>
  </si>
  <si>
    <t>07300000000</t>
  </si>
  <si>
    <t>0730000000</t>
  </si>
  <si>
    <t>Подпрограмма 3</t>
  </si>
  <si>
    <t>Мероприятия 6 Подпрограмма 3</t>
  </si>
  <si>
    <t>240</t>
  </si>
  <si>
    <t>Проведение профилактической акции  «Семинар-практикум по профилактике правонарушений среди несовершеннолетних с учащимися образовательных учреждений ЗАТО Железногорск»</t>
  </si>
  <si>
    <t>610</t>
  </si>
  <si>
    <t>620</t>
  </si>
  <si>
    <t>2018 (текущий год)</t>
  </si>
  <si>
    <t>2017 (отчетный год)</t>
  </si>
  <si>
    <t>2020 год</t>
  </si>
  <si>
    <t>0703</t>
  </si>
  <si>
    <t>612</t>
  </si>
  <si>
    <t>622</t>
  </si>
  <si>
    <t>244</t>
  </si>
  <si>
    <t>Мероприятие 7 Подпрограмма 3</t>
  </si>
  <si>
    <t>Повышение надежности функционирования системы пропусков</t>
  </si>
  <si>
    <t>0730000020</t>
  </si>
  <si>
    <t>Мероприятие 8 Подпрограмма 3</t>
  </si>
  <si>
    <t>Изготовление и приобретение рекламной продукуции пропагандистской направленности по охране общественного порядка</t>
  </si>
  <si>
    <t>0730000040</t>
  </si>
  <si>
    <t>Наименование главного распорядителя бюджетных средств</t>
  </si>
  <si>
    <t>КБК &lt;*&gt;</t>
  </si>
  <si>
    <t>Расходы по годам, рублей</t>
  </si>
  <si>
    <t>КЦСР</t>
  </si>
  <si>
    <t>КВСР</t>
  </si>
  <si>
    <t>КФСР</t>
  </si>
  <si>
    <t>КВР</t>
  </si>
  <si>
    <t>733</t>
  </si>
  <si>
    <t>804</t>
  </si>
  <si>
    <t>1102</t>
  </si>
  <si>
    <t>А.В. Найштедт</t>
  </si>
  <si>
    <t>Отдельное мероприятие 1</t>
  </si>
  <si>
    <t>Пропаганда в области безопасности людей на водных объектах</t>
  </si>
  <si>
    <t>0700000020</t>
  </si>
  <si>
    <t>Экономия бюджетных средств произошла за счет проведения конкурсных процедур</t>
  </si>
  <si>
    <t>Профилактика правонарушений, укрепление общественного порядка и общественной безопасности в ЗАТО Железногорск</t>
  </si>
  <si>
    <t>Мероприятие 3 подпрогрпаммы 1</t>
  </si>
  <si>
    <t>Разработка проекта "Безопасный город Железногорск - дети"</t>
  </si>
  <si>
    <t>Администарция ЗАТО г. Железногорск</t>
  </si>
  <si>
    <t>0710000030</t>
  </si>
  <si>
    <t>0730000030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</si>
</sst>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 applyAlignment="1">
      <alignment textRotation="90"/>
    </xf>
    <xf numFmtId="0" fontId="2" fillId="0" borderId="0" xfId="0" applyFont="1"/>
    <xf numFmtId="0" fontId="3" fillId="0" borderId="0" xfId="0" applyFont="1" applyAlignment="1">
      <alignment horizontal="left"/>
    </xf>
    <xf numFmtId="49" fontId="2" fillId="0" borderId="0" xfId="0" applyNumberFormat="1" applyFont="1"/>
    <xf numFmtId="0" fontId="4" fillId="0" borderId="0" xfId="0" applyFont="1"/>
    <xf numFmtId="0" fontId="1" fillId="0" borderId="0" xfId="0" applyFont="1"/>
    <xf numFmtId="4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textRotation="90"/>
    </xf>
    <xf numFmtId="49" fontId="1" fillId="0" borderId="0" xfId="0" applyNumberFormat="1" applyFont="1"/>
    <xf numFmtId="0" fontId="1" fillId="0" borderId="0" xfId="0" applyFont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  <xf numFmtId="43" fontId="1" fillId="0" borderId="0" xfId="0" applyNumberFormat="1" applyFont="1" applyAlignment="1">
      <alignment horizontal="center" vertical="center" wrapText="1"/>
    </xf>
    <xf numFmtId="43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textRotation="90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43" fontId="4" fillId="0" borderId="0" xfId="0" applyNumberFormat="1" applyFont="1" applyAlignment="1">
      <alignment horizontal="center" vertical="center" wrapText="1"/>
    </xf>
    <xf numFmtId="43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3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top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1" xfId="1" applyNumberFormat="1" applyFont="1" applyBorder="1" applyAlignment="1">
      <alignment horizontal="right" vertical="center" wrapText="1"/>
    </xf>
    <xf numFmtId="2" fontId="1" fillId="0" borderId="1" xfId="1" applyNumberFormat="1" applyFont="1" applyBorder="1" applyAlignment="1">
      <alignment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43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textRotation="90" wrapText="1"/>
    </xf>
    <xf numFmtId="0" fontId="1" fillId="0" borderId="4" xfId="0" applyFont="1" applyBorder="1" applyAlignment="1">
      <alignment vertical="center" textRotation="90" wrapText="1"/>
    </xf>
    <xf numFmtId="0" fontId="1" fillId="0" borderId="3" xfId="0" applyFont="1" applyBorder="1" applyAlignment="1">
      <alignment vertical="center" textRotation="90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vertical="center" wrapText="1"/>
    </xf>
    <xf numFmtId="43" fontId="1" fillId="0" borderId="2" xfId="0" applyNumberFormat="1" applyFont="1" applyBorder="1" applyAlignment="1">
      <alignment vertical="center" wrapText="1"/>
    </xf>
    <xf numFmtId="43" fontId="1" fillId="0" borderId="3" xfId="0" applyNumberFormat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0" borderId="3" xfId="0" applyNumberFormat="1" applyFont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0" fontId="7" fillId="3" borderId="13" xfId="0" applyFont="1" applyFill="1" applyBorder="1"/>
    <xf numFmtId="0" fontId="7" fillId="3" borderId="15" xfId="0" applyFont="1" applyFill="1" applyBorder="1"/>
    <xf numFmtId="0" fontId="7" fillId="3" borderId="14" xfId="0" applyFont="1" applyFill="1" applyBorder="1"/>
    <xf numFmtId="0" fontId="6" fillId="3" borderId="2" xfId="0" applyFont="1" applyFill="1" applyBorder="1" applyAlignment="1">
      <alignment vertical="top" wrapText="1"/>
    </xf>
    <xf numFmtId="0" fontId="6" fillId="3" borderId="4" xfId="0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vertical="center" wrapText="1"/>
    </xf>
    <xf numFmtId="0" fontId="7" fillId="3" borderId="1" xfId="0" applyFont="1" applyFill="1" applyBorder="1"/>
    <xf numFmtId="0" fontId="6" fillId="3" borderId="4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Q81"/>
  <sheetViews>
    <sheetView tabSelected="1" view="pageBreakPreview" zoomScaleNormal="100" zoomScaleSheetLayoutView="100" workbookViewId="0">
      <selection activeCell="D63" sqref="D63"/>
    </sheetView>
  </sheetViews>
  <sheetFormatPr defaultColWidth="8.85546875" defaultRowHeight="15"/>
  <cols>
    <col min="1" max="1" width="14.28515625" style="12" customWidth="1"/>
    <col min="2" max="2" width="20.28515625" style="6" customWidth="1"/>
    <col min="3" max="3" width="21.28515625" style="3" customWidth="1"/>
    <col min="4" max="4" width="11.42578125" style="13" customWidth="1"/>
    <col min="5" max="5" width="10" style="13" customWidth="1"/>
    <col min="6" max="6" width="10.85546875" style="13" customWidth="1"/>
    <col min="7" max="7" width="7.28515625" style="13" customWidth="1"/>
    <col min="8" max="8" width="15.7109375" style="6" customWidth="1"/>
    <col min="9" max="9" width="12.85546875" style="6" customWidth="1"/>
    <col min="10" max="10" width="13.42578125" style="6" hidden="1" customWidth="1"/>
    <col min="11" max="11" width="12.28515625" style="6" hidden="1" customWidth="1"/>
    <col min="12" max="12" width="13.85546875" style="6" hidden="1" customWidth="1"/>
    <col min="13" max="13" width="15.140625" style="6" hidden="1" customWidth="1"/>
    <col min="14" max="14" width="13.85546875" style="6" hidden="1" customWidth="1"/>
    <col min="15" max="15" width="14.42578125" style="6" customWidth="1"/>
    <col min="16" max="16" width="14.85546875" style="6" customWidth="1"/>
    <col min="17" max="17" width="12.42578125" style="6" customWidth="1"/>
    <col min="18" max="18" width="13.42578125" style="6" bestFit="1" customWidth="1"/>
    <col min="19" max="19" width="24.140625" style="6" customWidth="1"/>
    <col min="20" max="91" width="8.85546875" style="6"/>
    <col min="92" max="118" width="8.85546875" style="6" hidden="1" customWidth="1"/>
    <col min="119" max="16384" width="8.85546875" style="6"/>
  </cols>
  <sheetData>
    <row r="1" spans="1:19" s="2" customFormat="1" ht="18.75">
      <c r="A1" s="1"/>
      <c r="C1" s="3"/>
      <c r="D1" s="4"/>
      <c r="E1" s="4"/>
      <c r="F1" s="4"/>
      <c r="G1" s="4"/>
      <c r="O1" s="2" t="s">
        <v>39</v>
      </c>
      <c r="Q1" s="5"/>
    </row>
    <row r="2" spans="1:19" s="2" customFormat="1" ht="18.75">
      <c r="A2" s="1"/>
      <c r="C2" s="3"/>
      <c r="D2" s="4"/>
      <c r="E2" s="4"/>
      <c r="F2" s="4"/>
      <c r="G2" s="4"/>
      <c r="O2" s="33" t="s">
        <v>36</v>
      </c>
      <c r="Q2" s="5"/>
    </row>
    <row r="3" spans="1:19" s="2" customFormat="1" ht="18.75">
      <c r="A3" s="1"/>
      <c r="C3" s="3"/>
      <c r="D3" s="4"/>
      <c r="E3" s="4"/>
      <c r="F3" s="4"/>
      <c r="G3" s="4"/>
      <c r="O3" s="33" t="s">
        <v>37</v>
      </c>
      <c r="Q3" s="5"/>
    </row>
    <row r="4" spans="1:19" s="2" customFormat="1" ht="4.5" customHeight="1">
      <c r="A4" s="1"/>
      <c r="C4" s="3"/>
      <c r="D4" s="4"/>
      <c r="E4" s="4"/>
      <c r="F4" s="4"/>
      <c r="G4" s="4"/>
    </row>
    <row r="5" spans="1:19" s="2" customFormat="1" ht="47.25" customHeight="1">
      <c r="A5" s="103" t="s">
        <v>38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</row>
    <row r="6" spans="1:19" s="2" customFormat="1" ht="9.75" customHeight="1">
      <c r="A6" s="1"/>
      <c r="C6" s="3"/>
      <c r="D6" s="4"/>
      <c r="E6" s="4"/>
      <c r="F6" s="4"/>
      <c r="G6" s="4"/>
    </row>
    <row r="7" spans="1:19" s="2" customFormat="1" ht="15.75">
      <c r="A7" s="1"/>
      <c r="C7" s="3"/>
      <c r="D7" s="4"/>
      <c r="E7" s="4"/>
      <c r="F7" s="4"/>
      <c r="G7" s="4"/>
      <c r="S7" s="2" t="s">
        <v>29</v>
      </c>
    </row>
    <row r="8" spans="1:19" ht="85.5">
      <c r="A8" s="67" t="s">
        <v>0</v>
      </c>
      <c r="B8" s="67" t="s">
        <v>1</v>
      </c>
      <c r="C8" s="67" t="s">
        <v>91</v>
      </c>
      <c r="D8" s="68" t="s">
        <v>92</v>
      </c>
      <c r="E8" s="69"/>
      <c r="F8" s="69"/>
      <c r="G8" s="70"/>
      <c r="H8" s="71" t="s">
        <v>93</v>
      </c>
      <c r="I8" s="72"/>
      <c r="J8" s="72"/>
      <c r="K8" s="72"/>
      <c r="L8" s="72"/>
      <c r="M8" s="72"/>
      <c r="N8" s="72"/>
      <c r="O8" s="72"/>
      <c r="P8" s="72"/>
      <c r="Q8" s="72"/>
      <c r="R8" s="73"/>
      <c r="S8" s="74" t="s">
        <v>2</v>
      </c>
    </row>
    <row r="9" spans="1:19" ht="42.75" customHeight="1">
      <c r="A9" s="75"/>
      <c r="B9" s="75"/>
      <c r="C9" s="75"/>
      <c r="D9" s="76" t="s">
        <v>94</v>
      </c>
      <c r="E9" s="76" t="s">
        <v>95</v>
      </c>
      <c r="F9" s="76" t="s">
        <v>96</v>
      </c>
      <c r="G9" s="76" t="s">
        <v>97</v>
      </c>
      <c r="H9" s="99" t="s">
        <v>79</v>
      </c>
      <c r="I9" s="100"/>
      <c r="J9" s="79" t="s">
        <v>45</v>
      </c>
      <c r="K9" s="79"/>
      <c r="L9" s="79"/>
      <c r="M9" s="79"/>
      <c r="N9" s="79"/>
      <c r="O9" s="101" t="s">
        <v>78</v>
      </c>
      <c r="P9" s="102"/>
      <c r="Q9" s="77" t="s">
        <v>3</v>
      </c>
      <c r="R9" s="78"/>
      <c r="S9" s="80"/>
    </row>
    <row r="10" spans="1:19">
      <c r="A10" s="81"/>
      <c r="B10" s="81"/>
      <c r="C10" s="81"/>
      <c r="D10" s="82"/>
      <c r="E10" s="82"/>
      <c r="F10" s="82"/>
      <c r="G10" s="82"/>
      <c r="H10" s="83" t="s">
        <v>4</v>
      </c>
      <c r="I10" s="83" t="s">
        <v>5</v>
      </c>
      <c r="J10" s="83" t="s">
        <v>4</v>
      </c>
      <c r="K10" s="83" t="s">
        <v>5</v>
      </c>
      <c r="L10" s="83" t="s">
        <v>4</v>
      </c>
      <c r="M10" s="83" t="s">
        <v>5</v>
      </c>
      <c r="N10" s="83" t="s">
        <v>4</v>
      </c>
      <c r="O10" s="67" t="s">
        <v>64</v>
      </c>
      <c r="P10" s="83" t="s">
        <v>5</v>
      </c>
      <c r="Q10" s="83" t="s">
        <v>65</v>
      </c>
      <c r="R10" s="83" t="s">
        <v>80</v>
      </c>
      <c r="S10" s="84"/>
    </row>
    <row r="11" spans="1:19" s="8" customFormat="1" ht="32.25" customHeight="1">
      <c r="A11" s="104" t="s">
        <v>6</v>
      </c>
      <c r="B11" s="97" t="s">
        <v>7</v>
      </c>
      <c r="C11" s="50" t="s">
        <v>57</v>
      </c>
      <c r="D11" s="52" t="s">
        <v>47</v>
      </c>
      <c r="E11" s="52" t="s">
        <v>44</v>
      </c>
      <c r="F11" s="52" t="s">
        <v>44</v>
      </c>
      <c r="G11" s="52" t="s">
        <v>44</v>
      </c>
      <c r="H11" s="37">
        <f>SUM(H13+H14)</f>
        <v>10600000</v>
      </c>
      <c r="I11" s="37">
        <f>SUM(I13+I14)</f>
        <v>515133.33</v>
      </c>
      <c r="J11" s="49">
        <v>0</v>
      </c>
      <c r="K11" s="49">
        <v>0</v>
      </c>
      <c r="L11" s="37">
        <v>280000</v>
      </c>
      <c r="M11" s="37">
        <v>280000</v>
      </c>
      <c r="N11" s="37">
        <v>340000</v>
      </c>
      <c r="O11" s="28">
        <f>SUM(O13+O14)</f>
        <v>966000</v>
      </c>
      <c r="P11" s="36">
        <f>SUM(P13:P14)</f>
        <v>919966.51</v>
      </c>
      <c r="Q11" s="7">
        <f>Q13+Q14</f>
        <v>570000</v>
      </c>
      <c r="R11" s="7">
        <f t="shared" ref="R11" si="0">R13+R14</f>
        <v>570000</v>
      </c>
      <c r="S11" s="45"/>
    </row>
    <row r="12" spans="1:19" s="8" customFormat="1" ht="18" customHeight="1">
      <c r="A12" s="105"/>
      <c r="B12" s="107"/>
      <c r="C12" s="50" t="s">
        <v>58</v>
      </c>
      <c r="D12" s="52"/>
      <c r="E12" s="52"/>
      <c r="F12" s="52"/>
      <c r="G12" s="52"/>
      <c r="H12" s="37"/>
      <c r="I12" s="37"/>
      <c r="J12" s="49"/>
      <c r="K12" s="49"/>
      <c r="L12" s="37"/>
      <c r="M12" s="37"/>
      <c r="N12" s="37"/>
      <c r="O12" s="28"/>
      <c r="P12" s="28"/>
      <c r="Q12" s="37"/>
      <c r="R12" s="37"/>
      <c r="S12" s="45"/>
    </row>
    <row r="13" spans="1:19" s="8" customFormat="1" ht="25.5">
      <c r="A13" s="105"/>
      <c r="B13" s="107"/>
      <c r="C13" s="50" t="s">
        <v>8</v>
      </c>
      <c r="D13" s="52" t="s">
        <v>44</v>
      </c>
      <c r="E13" s="52" t="s">
        <v>25</v>
      </c>
      <c r="F13" s="37" t="s">
        <v>44</v>
      </c>
      <c r="G13" s="37" t="s">
        <v>44</v>
      </c>
      <c r="H13" s="37">
        <v>10430000</v>
      </c>
      <c r="I13" s="37">
        <v>345133.33</v>
      </c>
      <c r="J13" s="49">
        <v>0</v>
      </c>
      <c r="K13" s="49">
        <v>0</v>
      </c>
      <c r="L13" s="37">
        <v>200000</v>
      </c>
      <c r="M13" s="37">
        <v>200000</v>
      </c>
      <c r="N13" s="37">
        <v>200000</v>
      </c>
      <c r="O13" s="28">
        <f>SUM(O19+O34+O59+O69)</f>
        <v>796000</v>
      </c>
      <c r="P13" s="28">
        <f>SUM(P19+P34+P59+P69)</f>
        <v>749966.51</v>
      </c>
      <c r="Q13" s="28">
        <f>Q19+Q34+Q59</f>
        <v>400000</v>
      </c>
      <c r="R13" s="28">
        <f>R19+R34</f>
        <v>400000</v>
      </c>
      <c r="S13" s="45"/>
    </row>
    <row r="14" spans="1:19" s="8" customFormat="1" ht="38.25">
      <c r="A14" s="105"/>
      <c r="B14" s="107"/>
      <c r="C14" s="50" t="s">
        <v>9</v>
      </c>
      <c r="D14" s="52" t="s">
        <v>44</v>
      </c>
      <c r="E14" s="52">
        <v>733</v>
      </c>
      <c r="F14" s="52" t="s">
        <v>44</v>
      </c>
      <c r="G14" s="52" t="s">
        <v>44</v>
      </c>
      <c r="H14" s="37">
        <v>170000</v>
      </c>
      <c r="I14" s="37">
        <v>170000</v>
      </c>
      <c r="J14" s="49">
        <v>0</v>
      </c>
      <c r="K14" s="49">
        <v>0</v>
      </c>
      <c r="L14" s="37" t="e">
        <f>SUM(L33,L45)</f>
        <v>#VALUE!</v>
      </c>
      <c r="M14" s="37">
        <v>80000</v>
      </c>
      <c r="N14" s="37">
        <v>140000</v>
      </c>
      <c r="O14" s="28">
        <f>O33</f>
        <v>170000</v>
      </c>
      <c r="P14" s="28">
        <f>P33</f>
        <v>170000</v>
      </c>
      <c r="Q14" s="28">
        <f t="shared" ref="Q14:R14" si="1">Q33</f>
        <v>170000</v>
      </c>
      <c r="R14" s="28">
        <f t="shared" si="1"/>
        <v>170000</v>
      </c>
      <c r="S14" s="45"/>
    </row>
    <row r="15" spans="1:19" s="8" customFormat="1" ht="51" hidden="1" customHeight="1">
      <c r="A15" s="54"/>
      <c r="B15" s="57"/>
      <c r="C15" s="50" t="s">
        <v>10</v>
      </c>
      <c r="D15" s="52">
        <v>734</v>
      </c>
      <c r="E15" s="52"/>
      <c r="F15" s="52"/>
      <c r="G15" s="52"/>
      <c r="H15" s="37">
        <v>115000</v>
      </c>
      <c r="I15" s="37">
        <v>115000</v>
      </c>
      <c r="J15" s="49">
        <v>0</v>
      </c>
      <c r="K15" s="49">
        <v>0</v>
      </c>
      <c r="L15" s="37">
        <v>0</v>
      </c>
      <c r="M15" s="37">
        <v>0</v>
      </c>
      <c r="N15" s="37">
        <v>0</v>
      </c>
      <c r="O15" s="49">
        <v>0</v>
      </c>
      <c r="P15" s="49">
        <v>0</v>
      </c>
      <c r="Q15" s="37">
        <v>0</v>
      </c>
      <c r="R15" s="37">
        <v>0</v>
      </c>
      <c r="S15" s="45"/>
    </row>
    <row r="16" spans="1:19" s="8" customFormat="1" ht="25.5" hidden="1" customHeight="1">
      <c r="A16" s="55"/>
      <c r="B16" s="58"/>
      <c r="C16" s="50" t="s">
        <v>11</v>
      </c>
      <c r="D16" s="52">
        <v>732</v>
      </c>
      <c r="E16" s="52"/>
      <c r="F16" s="52"/>
      <c r="G16" s="52"/>
      <c r="H16" s="37">
        <v>65000</v>
      </c>
      <c r="I16" s="37">
        <v>65000</v>
      </c>
      <c r="J16" s="49">
        <v>0</v>
      </c>
      <c r="K16" s="49">
        <v>0</v>
      </c>
      <c r="L16" s="37">
        <v>0</v>
      </c>
      <c r="M16" s="37">
        <v>0</v>
      </c>
      <c r="N16" s="37">
        <v>0</v>
      </c>
      <c r="O16" s="49">
        <v>0</v>
      </c>
      <c r="P16" s="49">
        <v>0</v>
      </c>
      <c r="Q16" s="37">
        <v>0</v>
      </c>
      <c r="R16" s="37">
        <v>0</v>
      </c>
      <c r="S16" s="45"/>
    </row>
    <row r="17" spans="1:19" s="8" customFormat="1" ht="30.75" customHeight="1">
      <c r="A17" s="104" t="s">
        <v>12</v>
      </c>
      <c r="B17" s="97" t="s">
        <v>13</v>
      </c>
      <c r="C17" s="50" t="s">
        <v>59</v>
      </c>
      <c r="D17" s="52" t="s">
        <v>48</v>
      </c>
      <c r="E17" s="52" t="s">
        <v>44</v>
      </c>
      <c r="F17" s="52" t="s">
        <v>44</v>
      </c>
      <c r="G17" s="52" t="s">
        <v>44</v>
      </c>
      <c r="H17" s="37">
        <f>H19</f>
        <v>10090000</v>
      </c>
      <c r="I17" s="37">
        <f>SUM(I20+I23)</f>
        <v>90000</v>
      </c>
      <c r="J17" s="49">
        <v>0</v>
      </c>
      <c r="K17" s="49">
        <v>0</v>
      </c>
      <c r="L17" s="37">
        <v>90000</v>
      </c>
      <c r="M17" s="37">
        <v>90000</v>
      </c>
      <c r="N17" s="37">
        <v>90000</v>
      </c>
      <c r="O17" s="28">
        <f>O19</f>
        <v>226000</v>
      </c>
      <c r="P17" s="35">
        <f>P19</f>
        <v>185000</v>
      </c>
      <c r="Q17" s="37">
        <f t="shared" ref="Q17:R17" si="2">Q19</f>
        <v>90000</v>
      </c>
      <c r="R17" s="37">
        <f t="shared" si="2"/>
        <v>90000</v>
      </c>
      <c r="S17" s="45"/>
    </row>
    <row r="18" spans="1:19" s="8" customFormat="1" ht="14.25" customHeight="1">
      <c r="A18" s="105"/>
      <c r="B18" s="107"/>
      <c r="C18" s="50" t="s">
        <v>58</v>
      </c>
      <c r="D18" s="52"/>
      <c r="E18" s="52"/>
      <c r="F18" s="52"/>
      <c r="G18" s="52"/>
      <c r="H18" s="37"/>
      <c r="I18" s="37"/>
      <c r="J18" s="49"/>
      <c r="K18" s="49"/>
      <c r="L18" s="37"/>
      <c r="M18" s="37"/>
      <c r="N18" s="37"/>
      <c r="O18" s="28"/>
      <c r="P18" s="28"/>
      <c r="Q18" s="37"/>
      <c r="R18" s="37"/>
      <c r="S18" s="45"/>
    </row>
    <row r="19" spans="1:19" s="8" customFormat="1" ht="33" customHeight="1">
      <c r="A19" s="106"/>
      <c r="B19" s="98"/>
      <c r="C19" s="50" t="s">
        <v>8</v>
      </c>
      <c r="D19" s="52" t="s">
        <v>48</v>
      </c>
      <c r="E19" s="52" t="s">
        <v>25</v>
      </c>
      <c r="F19" s="52" t="s">
        <v>55</v>
      </c>
      <c r="G19" s="52" t="s">
        <v>84</v>
      </c>
      <c r="H19" s="37">
        <f>SUM(H20+H23+H26)</f>
        <v>10090000</v>
      </c>
      <c r="I19" s="37">
        <v>90000</v>
      </c>
      <c r="J19" s="49">
        <v>0</v>
      </c>
      <c r="K19" s="49">
        <v>0</v>
      </c>
      <c r="L19" s="37">
        <v>90000</v>
      </c>
      <c r="M19" s="37">
        <v>90000</v>
      </c>
      <c r="N19" s="37">
        <v>90000</v>
      </c>
      <c r="O19" s="28">
        <f>SUM(O20+O23)</f>
        <v>226000</v>
      </c>
      <c r="P19" s="34">
        <f>SUM(P20+P23)</f>
        <v>185000</v>
      </c>
      <c r="Q19" s="37">
        <f>SUM(Q20+Q23)</f>
        <v>90000</v>
      </c>
      <c r="R19" s="37">
        <f>SUM(R20+R23)</f>
        <v>90000</v>
      </c>
      <c r="S19" s="45"/>
    </row>
    <row r="20" spans="1:19" s="8" customFormat="1" ht="40.5" customHeight="1">
      <c r="A20" s="104" t="s">
        <v>14</v>
      </c>
      <c r="B20" s="97" t="s">
        <v>15</v>
      </c>
      <c r="C20" s="50" t="s">
        <v>60</v>
      </c>
      <c r="D20" s="52" t="s">
        <v>49</v>
      </c>
      <c r="E20" s="52" t="s">
        <v>44</v>
      </c>
      <c r="F20" s="52" t="s">
        <v>44</v>
      </c>
      <c r="G20" s="52" t="s">
        <v>44</v>
      </c>
      <c r="H20" s="37">
        <f>H22</f>
        <v>64000</v>
      </c>
      <c r="I20" s="37">
        <f t="shared" ref="I20:R20" si="3">I22</f>
        <v>64000</v>
      </c>
      <c r="J20" s="37">
        <f t="shared" si="3"/>
        <v>0</v>
      </c>
      <c r="K20" s="37">
        <f t="shared" si="3"/>
        <v>0</v>
      </c>
      <c r="L20" s="37">
        <f t="shared" si="3"/>
        <v>64000</v>
      </c>
      <c r="M20" s="37">
        <f t="shared" si="3"/>
        <v>64000</v>
      </c>
      <c r="N20" s="37">
        <f t="shared" si="3"/>
        <v>64000</v>
      </c>
      <c r="O20" s="37">
        <f t="shared" si="3"/>
        <v>100000</v>
      </c>
      <c r="P20" s="34">
        <f>P22</f>
        <v>100000</v>
      </c>
      <c r="Q20" s="37">
        <f t="shared" si="3"/>
        <v>64000</v>
      </c>
      <c r="R20" s="37">
        <f t="shared" si="3"/>
        <v>64000</v>
      </c>
      <c r="S20" s="45"/>
    </row>
    <row r="21" spans="1:19" s="8" customFormat="1" ht="22.5" customHeight="1">
      <c r="A21" s="105"/>
      <c r="B21" s="107"/>
      <c r="C21" s="50" t="s">
        <v>61</v>
      </c>
      <c r="D21" s="52"/>
      <c r="E21" s="52"/>
      <c r="F21" s="52"/>
      <c r="G21" s="52"/>
      <c r="H21" s="37"/>
      <c r="I21" s="37"/>
      <c r="J21" s="49"/>
      <c r="K21" s="49"/>
      <c r="L21" s="37"/>
      <c r="M21" s="37"/>
      <c r="N21" s="37"/>
      <c r="O21" s="28"/>
      <c r="P21" s="28"/>
      <c r="Q21" s="37"/>
      <c r="R21" s="37"/>
      <c r="S21" s="45"/>
    </row>
    <row r="22" spans="1:19" s="8" customFormat="1" ht="61.5" customHeight="1">
      <c r="A22" s="106"/>
      <c r="B22" s="98"/>
      <c r="C22" s="50" t="s">
        <v>8</v>
      </c>
      <c r="D22" s="52" t="s">
        <v>49</v>
      </c>
      <c r="E22" s="52" t="s">
        <v>25</v>
      </c>
      <c r="F22" s="52" t="s">
        <v>55</v>
      </c>
      <c r="G22" s="52" t="s">
        <v>84</v>
      </c>
      <c r="H22" s="37">
        <v>64000</v>
      </c>
      <c r="I22" s="37">
        <v>64000</v>
      </c>
      <c r="J22" s="49">
        <v>0</v>
      </c>
      <c r="K22" s="49">
        <v>0</v>
      </c>
      <c r="L22" s="37">
        <v>64000</v>
      </c>
      <c r="M22" s="37">
        <v>64000</v>
      </c>
      <c r="N22" s="37">
        <v>64000</v>
      </c>
      <c r="O22" s="28">
        <v>100000</v>
      </c>
      <c r="P22" s="28">
        <v>100000</v>
      </c>
      <c r="Q22" s="37">
        <v>64000</v>
      </c>
      <c r="R22" s="37">
        <v>64000</v>
      </c>
      <c r="S22" s="45"/>
    </row>
    <row r="23" spans="1:19" s="8" customFormat="1" ht="63.75" customHeight="1">
      <c r="A23" s="104" t="s">
        <v>35</v>
      </c>
      <c r="B23" s="97" t="s">
        <v>41</v>
      </c>
      <c r="C23" s="50" t="s">
        <v>59</v>
      </c>
      <c r="D23" s="52" t="s">
        <v>50</v>
      </c>
      <c r="E23" s="52" t="s">
        <v>44</v>
      </c>
      <c r="F23" s="52" t="s">
        <v>44</v>
      </c>
      <c r="G23" s="52" t="s">
        <v>44</v>
      </c>
      <c r="H23" s="37">
        <f>H25</f>
        <v>26000</v>
      </c>
      <c r="I23" s="37">
        <f t="shared" ref="I23:R23" si="4">I25</f>
        <v>26000</v>
      </c>
      <c r="J23" s="37">
        <f t="shared" si="4"/>
        <v>0</v>
      </c>
      <c r="K23" s="37">
        <f t="shared" si="4"/>
        <v>0</v>
      </c>
      <c r="L23" s="37">
        <f t="shared" si="4"/>
        <v>26000</v>
      </c>
      <c r="M23" s="37">
        <f t="shared" si="4"/>
        <v>26000</v>
      </c>
      <c r="N23" s="37" t="str">
        <f t="shared" si="4"/>
        <v>26 000?00</v>
      </c>
      <c r="O23" s="37">
        <f>O25</f>
        <v>126000</v>
      </c>
      <c r="P23" s="34">
        <f>P25</f>
        <v>85000</v>
      </c>
      <c r="Q23" s="37">
        <f t="shared" si="4"/>
        <v>26000</v>
      </c>
      <c r="R23" s="37">
        <f t="shared" si="4"/>
        <v>26000</v>
      </c>
      <c r="S23" s="45" t="s">
        <v>105</v>
      </c>
    </row>
    <row r="24" spans="1:19" s="8" customFormat="1" ht="21.75" customHeight="1">
      <c r="A24" s="105"/>
      <c r="B24" s="107"/>
      <c r="C24" s="50" t="s">
        <v>58</v>
      </c>
      <c r="D24" s="52"/>
      <c r="E24" s="52"/>
      <c r="F24" s="52"/>
      <c r="G24" s="52"/>
      <c r="H24" s="37"/>
      <c r="I24" s="37"/>
      <c r="J24" s="49"/>
      <c r="K24" s="49"/>
      <c r="L24" s="37"/>
      <c r="M24" s="37"/>
      <c r="N24" s="37"/>
      <c r="O24" s="28"/>
      <c r="P24" s="28"/>
      <c r="Q24" s="37"/>
      <c r="R24" s="37"/>
      <c r="S24" s="45"/>
    </row>
    <row r="25" spans="1:19" s="8" customFormat="1" ht="79.5" customHeight="1">
      <c r="A25" s="106"/>
      <c r="B25" s="98"/>
      <c r="C25" s="50" t="s">
        <v>8</v>
      </c>
      <c r="D25" s="52" t="s">
        <v>50</v>
      </c>
      <c r="E25" s="52" t="s">
        <v>25</v>
      </c>
      <c r="F25" s="52" t="s">
        <v>55</v>
      </c>
      <c r="G25" s="52" t="s">
        <v>84</v>
      </c>
      <c r="H25" s="37">
        <v>26000</v>
      </c>
      <c r="I25" s="37">
        <v>26000</v>
      </c>
      <c r="J25" s="49">
        <v>0</v>
      </c>
      <c r="K25" s="49">
        <v>0</v>
      </c>
      <c r="L25" s="37">
        <v>26000</v>
      </c>
      <c r="M25" s="37">
        <v>26000</v>
      </c>
      <c r="N25" s="37" t="s">
        <v>46</v>
      </c>
      <c r="O25" s="28">
        <v>126000</v>
      </c>
      <c r="P25" s="28">
        <v>85000</v>
      </c>
      <c r="Q25" s="37">
        <v>26000</v>
      </c>
      <c r="R25" s="37">
        <v>26000</v>
      </c>
      <c r="S25" s="45"/>
    </row>
    <row r="26" spans="1:19" s="8" customFormat="1" ht="48.75" customHeight="1">
      <c r="A26" s="104" t="s">
        <v>107</v>
      </c>
      <c r="B26" s="97" t="s">
        <v>108</v>
      </c>
      <c r="C26" s="50" t="s">
        <v>63</v>
      </c>
      <c r="D26" s="52" t="s">
        <v>110</v>
      </c>
      <c r="E26" s="52" t="s">
        <v>44</v>
      </c>
      <c r="F26" s="52" t="s">
        <v>44</v>
      </c>
      <c r="G26" s="52" t="s">
        <v>44</v>
      </c>
      <c r="H26" s="37">
        <v>10000000</v>
      </c>
      <c r="I26" s="34">
        <v>0</v>
      </c>
      <c r="J26" s="49"/>
      <c r="K26" s="49"/>
      <c r="L26" s="37"/>
      <c r="M26" s="37"/>
      <c r="N26" s="37"/>
      <c r="O26" s="28">
        <v>0</v>
      </c>
      <c r="P26" s="28">
        <v>0</v>
      </c>
      <c r="Q26" s="34">
        <v>0</v>
      </c>
      <c r="R26" s="34">
        <v>0</v>
      </c>
      <c r="S26" s="45"/>
    </row>
    <row r="27" spans="1:19" s="8" customFormat="1" ht="31.5" customHeight="1">
      <c r="A27" s="105"/>
      <c r="B27" s="107"/>
      <c r="C27" s="50" t="s">
        <v>68</v>
      </c>
      <c r="D27" s="52"/>
      <c r="E27" s="52"/>
      <c r="F27" s="52"/>
      <c r="G27" s="52"/>
      <c r="H27" s="37"/>
      <c r="I27" s="37"/>
      <c r="J27" s="49"/>
      <c r="K27" s="49"/>
      <c r="L27" s="37"/>
      <c r="M27" s="37"/>
      <c r="N27" s="37"/>
      <c r="O27" s="28"/>
      <c r="P27" s="28"/>
      <c r="Q27" s="37"/>
      <c r="R27" s="37"/>
      <c r="S27" s="45"/>
    </row>
    <row r="28" spans="1:19" s="8" customFormat="1" ht="55.5" customHeight="1">
      <c r="A28" s="106"/>
      <c r="B28" s="98"/>
      <c r="C28" s="50" t="s">
        <v>109</v>
      </c>
      <c r="D28" s="52" t="s">
        <v>110</v>
      </c>
      <c r="E28" s="52" t="s">
        <v>25</v>
      </c>
      <c r="F28" s="52" t="s">
        <v>55</v>
      </c>
      <c r="G28" s="52" t="s">
        <v>84</v>
      </c>
      <c r="H28" s="37">
        <v>10000000</v>
      </c>
      <c r="I28" s="34">
        <v>0</v>
      </c>
      <c r="J28" s="49"/>
      <c r="K28" s="49"/>
      <c r="L28" s="37"/>
      <c r="M28" s="37"/>
      <c r="N28" s="37"/>
      <c r="O28" s="28">
        <v>0</v>
      </c>
      <c r="P28" s="28">
        <v>0</v>
      </c>
      <c r="Q28" s="34">
        <v>0</v>
      </c>
      <c r="R28" s="34">
        <v>0</v>
      </c>
      <c r="S28" s="45"/>
    </row>
    <row r="29" spans="1:19" s="8" customFormat="1" ht="33" customHeight="1">
      <c r="A29" s="104" t="s">
        <v>16</v>
      </c>
      <c r="B29" s="97" t="s">
        <v>42</v>
      </c>
      <c r="C29" s="50" t="s">
        <v>59</v>
      </c>
      <c r="D29" s="52" t="s">
        <v>51</v>
      </c>
      <c r="E29" s="52" t="s">
        <v>44</v>
      </c>
      <c r="F29" s="52" t="s">
        <v>44</v>
      </c>
      <c r="G29" s="52" t="s">
        <v>44</v>
      </c>
      <c r="H29" s="37">
        <f>SUM(H33+H34)</f>
        <v>480000</v>
      </c>
      <c r="I29" s="37">
        <v>395133.33</v>
      </c>
      <c r="J29" s="49">
        <v>0</v>
      </c>
      <c r="K29" s="49">
        <v>0</v>
      </c>
      <c r="L29" s="37">
        <v>190000</v>
      </c>
      <c r="M29" s="37">
        <v>190000</v>
      </c>
      <c r="N29" s="37">
        <v>450000</v>
      </c>
      <c r="O29" s="28">
        <f>SUM(O33+O34)</f>
        <v>409000</v>
      </c>
      <c r="P29" s="34">
        <f>SUM(P33+P34)</f>
        <v>409000</v>
      </c>
      <c r="Q29" s="29">
        <f t="shared" ref="Q29:R29" si="5">Q33+Q34</f>
        <v>480000</v>
      </c>
      <c r="R29" s="29">
        <f t="shared" si="5"/>
        <v>480000</v>
      </c>
      <c r="S29" s="51"/>
    </row>
    <row r="30" spans="1:19" s="8" customFormat="1" ht="28.9" hidden="1" customHeight="1">
      <c r="A30" s="105"/>
      <c r="B30" s="107"/>
      <c r="C30" s="50" t="s">
        <v>17</v>
      </c>
      <c r="D30" s="52">
        <v>732</v>
      </c>
      <c r="E30" s="52">
        <v>113</v>
      </c>
      <c r="F30" s="52"/>
      <c r="G30" s="52">
        <v>244</v>
      </c>
      <c r="H30" s="37">
        <v>65000</v>
      </c>
      <c r="I30" s="37">
        <v>65000</v>
      </c>
      <c r="J30" s="49">
        <v>0</v>
      </c>
      <c r="K30" s="49">
        <v>0</v>
      </c>
      <c r="L30" s="37">
        <v>0</v>
      </c>
      <c r="M30" s="48" t="s">
        <v>40</v>
      </c>
      <c r="N30" s="37">
        <v>0</v>
      </c>
      <c r="O30" s="49" t="s">
        <v>40</v>
      </c>
      <c r="P30" s="49"/>
      <c r="Q30" s="37">
        <v>0</v>
      </c>
      <c r="R30" s="37">
        <v>0</v>
      </c>
      <c r="S30" s="45"/>
    </row>
    <row r="31" spans="1:19" s="8" customFormat="1" ht="51" hidden="1" customHeight="1">
      <c r="A31" s="105"/>
      <c r="B31" s="107"/>
      <c r="C31" s="50" t="s">
        <v>10</v>
      </c>
      <c r="D31" s="52">
        <v>734</v>
      </c>
      <c r="E31" s="52">
        <v>709</v>
      </c>
      <c r="F31" s="52"/>
      <c r="G31" s="52">
        <v>244</v>
      </c>
      <c r="H31" s="37">
        <v>115000</v>
      </c>
      <c r="I31" s="37">
        <v>115000</v>
      </c>
      <c r="J31" s="49">
        <v>0</v>
      </c>
      <c r="K31" s="49">
        <v>0</v>
      </c>
      <c r="L31" s="37">
        <v>0</v>
      </c>
      <c r="M31" s="48" t="s">
        <v>40</v>
      </c>
      <c r="N31" s="37">
        <v>0</v>
      </c>
      <c r="O31" s="49" t="s">
        <v>40</v>
      </c>
      <c r="P31" s="49"/>
      <c r="Q31" s="37">
        <v>0</v>
      </c>
      <c r="R31" s="37">
        <v>0</v>
      </c>
      <c r="S31" s="45"/>
    </row>
    <row r="32" spans="1:19" s="8" customFormat="1">
      <c r="A32" s="105"/>
      <c r="B32" s="107"/>
      <c r="C32" s="50" t="s">
        <v>62</v>
      </c>
      <c r="D32" s="52"/>
      <c r="E32" s="52"/>
      <c r="F32" s="52"/>
      <c r="G32" s="52"/>
      <c r="H32" s="37"/>
      <c r="I32" s="37"/>
      <c r="J32" s="49"/>
      <c r="K32" s="49"/>
      <c r="L32" s="37"/>
      <c r="M32" s="48"/>
      <c r="N32" s="37"/>
      <c r="O32" s="49"/>
      <c r="P32" s="49"/>
      <c r="Q32" s="37"/>
      <c r="R32" s="37"/>
      <c r="S32" s="45"/>
    </row>
    <row r="33" spans="1:19" s="8" customFormat="1" ht="43.5" customHeight="1">
      <c r="A33" s="105"/>
      <c r="B33" s="107"/>
      <c r="C33" s="50" t="s">
        <v>9</v>
      </c>
      <c r="D33" s="52" t="s">
        <v>51</v>
      </c>
      <c r="E33" s="52" t="s">
        <v>98</v>
      </c>
      <c r="F33" s="52" t="s">
        <v>99</v>
      </c>
      <c r="G33" s="52" t="s">
        <v>76</v>
      </c>
      <c r="H33" s="37">
        <f>SUM(H45+H50)</f>
        <v>170000</v>
      </c>
      <c r="I33" s="37">
        <f>I45+I50</f>
        <v>170000</v>
      </c>
      <c r="J33" s="37">
        <f t="shared" ref="J33:R33" si="6">J45+J50</f>
        <v>0</v>
      </c>
      <c r="K33" s="37">
        <f t="shared" si="6"/>
        <v>0</v>
      </c>
      <c r="L33" s="37" t="e">
        <f t="shared" si="6"/>
        <v>#VALUE!</v>
      </c>
      <c r="M33" s="37">
        <f t="shared" si="6"/>
        <v>80000</v>
      </c>
      <c r="N33" s="37">
        <f t="shared" si="6"/>
        <v>140000</v>
      </c>
      <c r="O33" s="37">
        <f t="shared" si="6"/>
        <v>170000</v>
      </c>
      <c r="P33" s="34">
        <f>SUM(P45+P50)</f>
        <v>170000</v>
      </c>
      <c r="Q33" s="37">
        <f t="shared" si="6"/>
        <v>170000</v>
      </c>
      <c r="R33" s="37">
        <f t="shared" si="6"/>
        <v>170000</v>
      </c>
      <c r="S33" s="45"/>
    </row>
    <row r="34" spans="1:19" s="8" customFormat="1" ht="15" customHeight="1">
      <c r="A34" s="105"/>
      <c r="B34" s="107"/>
      <c r="C34" s="63" t="s">
        <v>18</v>
      </c>
      <c r="D34" s="59" t="s">
        <v>51</v>
      </c>
      <c r="E34" s="59" t="s">
        <v>25</v>
      </c>
      <c r="F34" s="52">
        <v>1102</v>
      </c>
      <c r="G34" s="30" t="s">
        <v>77</v>
      </c>
      <c r="H34" s="61">
        <f>SUM(H46+H47+H51+H54)</f>
        <v>310000</v>
      </c>
      <c r="I34" s="61">
        <v>225133.33</v>
      </c>
      <c r="J34" s="61">
        <f t="shared" ref="J34:R34" si="7">J46+J47+J51+J54</f>
        <v>0</v>
      </c>
      <c r="K34" s="61">
        <f t="shared" si="7"/>
        <v>0</v>
      </c>
      <c r="L34" s="61">
        <f t="shared" si="7"/>
        <v>110000</v>
      </c>
      <c r="M34" s="61">
        <f t="shared" si="7"/>
        <v>110000</v>
      </c>
      <c r="N34" s="61">
        <f t="shared" si="7"/>
        <v>110000</v>
      </c>
      <c r="O34" s="61">
        <f>O46+O47+O51+O54</f>
        <v>239000</v>
      </c>
      <c r="P34" s="65">
        <f>SUM(P46+P47+P51+P54)</f>
        <v>239000</v>
      </c>
      <c r="Q34" s="61">
        <f t="shared" si="7"/>
        <v>310000</v>
      </c>
      <c r="R34" s="61">
        <f t="shared" si="7"/>
        <v>310000</v>
      </c>
      <c r="S34" s="97"/>
    </row>
    <row r="35" spans="1:19" s="8" customFormat="1">
      <c r="A35" s="106"/>
      <c r="B35" s="98"/>
      <c r="C35" s="64"/>
      <c r="D35" s="60"/>
      <c r="E35" s="60"/>
      <c r="F35" s="52" t="s">
        <v>55</v>
      </c>
      <c r="G35" s="30" t="s">
        <v>74</v>
      </c>
      <c r="H35" s="62"/>
      <c r="I35" s="62"/>
      <c r="J35" s="62"/>
      <c r="K35" s="62"/>
      <c r="L35" s="62"/>
      <c r="M35" s="62"/>
      <c r="N35" s="62"/>
      <c r="O35" s="62"/>
      <c r="P35" s="66"/>
      <c r="Q35" s="62"/>
      <c r="R35" s="62"/>
      <c r="S35" s="98"/>
    </row>
    <row r="36" spans="1:19" s="8" customFormat="1" ht="63.75" hidden="1" customHeight="1">
      <c r="A36" s="53" t="s">
        <v>30</v>
      </c>
      <c r="B36" s="56" t="s">
        <v>19</v>
      </c>
      <c r="C36" s="9" t="s">
        <v>20</v>
      </c>
      <c r="D36" s="52"/>
      <c r="E36" s="52"/>
      <c r="F36" s="52"/>
      <c r="G36" s="52"/>
      <c r="H36" s="7">
        <v>75000</v>
      </c>
      <c r="I36" s="7">
        <v>75000</v>
      </c>
      <c r="J36" s="49">
        <v>0</v>
      </c>
      <c r="K36" s="49">
        <v>0</v>
      </c>
      <c r="L36" s="37">
        <v>0</v>
      </c>
      <c r="M36" s="48" t="s">
        <v>40</v>
      </c>
      <c r="N36" s="37">
        <v>0</v>
      </c>
      <c r="O36" s="49" t="s">
        <v>40</v>
      </c>
      <c r="P36" s="49"/>
      <c r="Q36" s="37">
        <v>0</v>
      </c>
      <c r="R36" s="37">
        <v>0</v>
      </c>
      <c r="S36" s="45"/>
    </row>
    <row r="37" spans="1:19" s="8" customFormat="1" ht="25.5" hidden="1" customHeight="1">
      <c r="A37" s="54"/>
      <c r="B37" s="57"/>
      <c r="C37" s="50" t="s">
        <v>17</v>
      </c>
      <c r="D37" s="52">
        <v>732</v>
      </c>
      <c r="E37" s="52">
        <v>113</v>
      </c>
      <c r="F37" s="52" t="s">
        <v>26</v>
      </c>
      <c r="G37" s="52">
        <v>244</v>
      </c>
      <c r="H37" s="37">
        <v>65000</v>
      </c>
      <c r="I37" s="37">
        <v>65000</v>
      </c>
      <c r="J37" s="49">
        <v>0</v>
      </c>
      <c r="K37" s="49">
        <v>0</v>
      </c>
      <c r="L37" s="37">
        <v>0</v>
      </c>
      <c r="M37" s="48" t="s">
        <v>40</v>
      </c>
      <c r="N37" s="37">
        <v>0</v>
      </c>
      <c r="O37" s="49" t="s">
        <v>40</v>
      </c>
      <c r="P37" s="49"/>
      <c r="Q37" s="37">
        <v>0</v>
      </c>
      <c r="R37" s="37">
        <v>0</v>
      </c>
      <c r="S37" s="45"/>
    </row>
    <row r="38" spans="1:19" s="8" customFormat="1" ht="51" hidden="1" customHeight="1">
      <c r="A38" s="55"/>
      <c r="B38" s="58"/>
      <c r="C38" s="50" t="s">
        <v>10</v>
      </c>
      <c r="D38" s="52">
        <v>734</v>
      </c>
      <c r="E38" s="52">
        <v>709</v>
      </c>
      <c r="F38" s="52" t="s">
        <v>26</v>
      </c>
      <c r="G38" s="52">
        <v>113</v>
      </c>
      <c r="H38" s="37">
        <v>10000</v>
      </c>
      <c r="I38" s="37">
        <v>10000</v>
      </c>
      <c r="J38" s="49">
        <v>0</v>
      </c>
      <c r="K38" s="49">
        <v>0</v>
      </c>
      <c r="L38" s="37">
        <v>0</v>
      </c>
      <c r="M38" s="48" t="s">
        <v>40</v>
      </c>
      <c r="N38" s="37">
        <v>0</v>
      </c>
      <c r="O38" s="49" t="s">
        <v>40</v>
      </c>
      <c r="P38" s="49"/>
      <c r="Q38" s="37">
        <v>0</v>
      </c>
      <c r="R38" s="37">
        <v>0</v>
      </c>
      <c r="S38" s="45"/>
    </row>
    <row r="39" spans="1:19" s="8" customFormat="1" ht="63.75" hidden="1" customHeight="1">
      <c r="A39" s="53" t="s">
        <v>31</v>
      </c>
      <c r="B39" s="56" t="s">
        <v>21</v>
      </c>
      <c r="C39" s="9" t="s">
        <v>20</v>
      </c>
      <c r="D39" s="52"/>
      <c r="E39" s="52"/>
      <c r="F39" s="52"/>
      <c r="G39" s="52"/>
      <c r="H39" s="7">
        <v>10000</v>
      </c>
      <c r="I39" s="7">
        <v>10000</v>
      </c>
      <c r="J39" s="49">
        <v>0</v>
      </c>
      <c r="K39" s="49">
        <v>0</v>
      </c>
      <c r="L39" s="37">
        <v>0</v>
      </c>
      <c r="M39" s="48" t="s">
        <v>40</v>
      </c>
      <c r="N39" s="37">
        <v>0</v>
      </c>
      <c r="O39" s="49" t="s">
        <v>40</v>
      </c>
      <c r="P39" s="49"/>
      <c r="Q39" s="37">
        <v>0</v>
      </c>
      <c r="R39" s="37">
        <v>0</v>
      </c>
      <c r="S39" s="45"/>
    </row>
    <row r="40" spans="1:19" s="8" customFormat="1" ht="51" hidden="1" customHeight="1">
      <c r="A40" s="55"/>
      <c r="B40" s="58"/>
      <c r="C40" s="50" t="s">
        <v>10</v>
      </c>
      <c r="D40" s="52">
        <v>734</v>
      </c>
      <c r="E40" s="52">
        <v>709</v>
      </c>
      <c r="F40" s="52" t="s">
        <v>27</v>
      </c>
      <c r="G40" s="52">
        <v>113</v>
      </c>
      <c r="H40" s="37">
        <v>10000</v>
      </c>
      <c r="I40" s="37">
        <v>10000</v>
      </c>
      <c r="J40" s="49">
        <v>0</v>
      </c>
      <c r="K40" s="49">
        <v>0</v>
      </c>
      <c r="L40" s="37">
        <v>0</v>
      </c>
      <c r="M40" s="48" t="s">
        <v>40</v>
      </c>
      <c r="N40" s="37">
        <v>0</v>
      </c>
      <c r="O40" s="49" t="s">
        <v>40</v>
      </c>
      <c r="P40" s="49"/>
      <c r="Q40" s="37">
        <v>0</v>
      </c>
      <c r="R40" s="37">
        <v>0</v>
      </c>
      <c r="S40" s="45"/>
    </row>
    <row r="41" spans="1:19" s="8" customFormat="1" ht="33" customHeight="1">
      <c r="A41" s="104" t="s">
        <v>32</v>
      </c>
      <c r="B41" s="97" t="s">
        <v>22</v>
      </c>
      <c r="C41" s="50" t="s">
        <v>60</v>
      </c>
      <c r="D41" s="52" t="s">
        <v>52</v>
      </c>
      <c r="E41" s="52" t="s">
        <v>44</v>
      </c>
      <c r="F41" s="52" t="s">
        <v>44</v>
      </c>
      <c r="G41" s="52" t="s">
        <v>44</v>
      </c>
      <c r="H41" s="37">
        <f>SUM(H45+H46+H47)</f>
        <v>130000</v>
      </c>
      <c r="I41" s="37">
        <f t="shared" ref="I41:R41" si="8">I45+I46+I47</f>
        <v>130000</v>
      </c>
      <c r="J41" s="37">
        <f t="shared" si="8"/>
        <v>0</v>
      </c>
      <c r="K41" s="37">
        <f t="shared" si="8"/>
        <v>0</v>
      </c>
      <c r="L41" s="37" t="e">
        <f t="shared" si="8"/>
        <v>#VALUE!</v>
      </c>
      <c r="M41" s="37">
        <f t="shared" si="8"/>
        <v>100000</v>
      </c>
      <c r="N41" s="37">
        <f t="shared" si="8"/>
        <v>100000</v>
      </c>
      <c r="O41" s="37">
        <f t="shared" si="8"/>
        <v>130000</v>
      </c>
      <c r="P41" s="34">
        <f>SUM(P45:P47)</f>
        <v>130000</v>
      </c>
      <c r="Q41" s="37">
        <f t="shared" si="8"/>
        <v>130000</v>
      </c>
      <c r="R41" s="37">
        <f t="shared" si="8"/>
        <v>130000</v>
      </c>
      <c r="S41" s="45"/>
    </row>
    <row r="42" spans="1:19" s="8" customFormat="1" ht="15" hidden="1" customHeight="1">
      <c r="A42" s="105"/>
      <c r="B42" s="107"/>
      <c r="C42" s="63" t="s">
        <v>10</v>
      </c>
      <c r="D42" s="52">
        <v>734</v>
      </c>
      <c r="E42" s="52">
        <v>709</v>
      </c>
      <c r="F42" s="52" t="s">
        <v>28</v>
      </c>
      <c r="G42" s="52">
        <v>113</v>
      </c>
      <c r="H42" s="37">
        <v>75000</v>
      </c>
      <c r="I42" s="37">
        <v>75000</v>
      </c>
      <c r="J42" s="56">
        <v>0</v>
      </c>
      <c r="K42" s="56">
        <v>0</v>
      </c>
      <c r="L42" s="61" t="s">
        <v>40</v>
      </c>
      <c r="M42" s="61" t="s">
        <v>40</v>
      </c>
      <c r="N42" s="61" t="s">
        <v>40</v>
      </c>
      <c r="O42" s="56" t="s">
        <v>40</v>
      </c>
      <c r="P42" s="56"/>
      <c r="Q42" s="61">
        <v>0</v>
      </c>
      <c r="R42" s="61">
        <v>0</v>
      </c>
      <c r="S42" s="97"/>
    </row>
    <row r="43" spans="1:19" s="8" customFormat="1" ht="15" hidden="1" customHeight="1">
      <c r="A43" s="105"/>
      <c r="B43" s="107"/>
      <c r="C43" s="64"/>
      <c r="D43" s="52"/>
      <c r="E43" s="52"/>
      <c r="F43" s="52" t="s">
        <v>28</v>
      </c>
      <c r="G43" s="52">
        <v>244</v>
      </c>
      <c r="H43" s="37">
        <v>20000</v>
      </c>
      <c r="I43" s="37">
        <v>20000</v>
      </c>
      <c r="J43" s="58"/>
      <c r="K43" s="58"/>
      <c r="L43" s="62"/>
      <c r="M43" s="62"/>
      <c r="N43" s="62"/>
      <c r="O43" s="58"/>
      <c r="P43" s="58"/>
      <c r="Q43" s="62"/>
      <c r="R43" s="62"/>
      <c r="S43" s="98"/>
    </row>
    <row r="44" spans="1:19" s="8" customFormat="1">
      <c r="A44" s="105"/>
      <c r="B44" s="107"/>
      <c r="C44" s="50" t="s">
        <v>62</v>
      </c>
      <c r="D44" s="52"/>
      <c r="E44" s="52"/>
      <c r="F44" s="52"/>
      <c r="G44" s="52"/>
      <c r="H44" s="37"/>
      <c r="I44" s="37"/>
      <c r="J44" s="49"/>
      <c r="K44" s="49"/>
      <c r="L44" s="48"/>
      <c r="M44" s="48"/>
      <c r="N44" s="48"/>
      <c r="O44" s="49"/>
      <c r="P44" s="49"/>
      <c r="Q44" s="37"/>
      <c r="R44" s="37"/>
      <c r="S44" s="45"/>
    </row>
    <row r="45" spans="1:19" s="8" customFormat="1" ht="42" customHeight="1">
      <c r="A45" s="105"/>
      <c r="B45" s="107"/>
      <c r="C45" s="50" t="s">
        <v>9</v>
      </c>
      <c r="D45" s="52" t="s">
        <v>52</v>
      </c>
      <c r="E45" s="52" t="s">
        <v>98</v>
      </c>
      <c r="F45" s="52" t="s">
        <v>56</v>
      </c>
      <c r="G45" s="52" t="s">
        <v>76</v>
      </c>
      <c r="H45" s="37">
        <v>30000</v>
      </c>
      <c r="I45" s="37">
        <v>30000</v>
      </c>
      <c r="J45" s="49">
        <v>0</v>
      </c>
      <c r="K45" s="49">
        <v>0</v>
      </c>
      <c r="L45" s="48" t="s">
        <v>40</v>
      </c>
      <c r="M45" s="48"/>
      <c r="N45" s="37"/>
      <c r="O45" s="37">
        <v>30000</v>
      </c>
      <c r="P45" s="28">
        <v>30000</v>
      </c>
      <c r="Q45" s="37">
        <v>30000</v>
      </c>
      <c r="R45" s="37">
        <v>30000</v>
      </c>
      <c r="S45" s="45"/>
    </row>
    <row r="46" spans="1:19" s="8" customFormat="1" ht="15" customHeight="1">
      <c r="A46" s="105"/>
      <c r="B46" s="107"/>
      <c r="C46" s="63" t="s">
        <v>8</v>
      </c>
      <c r="D46" s="52" t="s">
        <v>52</v>
      </c>
      <c r="E46" s="59" t="s">
        <v>25</v>
      </c>
      <c r="F46" s="52" t="s">
        <v>81</v>
      </c>
      <c r="G46" s="52" t="s">
        <v>82</v>
      </c>
      <c r="H46" s="37">
        <v>50000</v>
      </c>
      <c r="I46" s="37">
        <v>50000</v>
      </c>
      <c r="J46" s="49">
        <v>0</v>
      </c>
      <c r="K46" s="49">
        <v>0</v>
      </c>
      <c r="L46" s="37">
        <v>50000</v>
      </c>
      <c r="M46" s="48">
        <v>50000</v>
      </c>
      <c r="N46" s="37">
        <v>50000</v>
      </c>
      <c r="O46" s="28">
        <v>50000</v>
      </c>
      <c r="P46" s="28">
        <v>50000</v>
      </c>
      <c r="Q46" s="37">
        <v>50000</v>
      </c>
      <c r="R46" s="37">
        <v>50000</v>
      </c>
      <c r="S46" s="37"/>
    </row>
    <row r="47" spans="1:19" s="8" customFormat="1" ht="20.45" customHeight="1">
      <c r="A47" s="106"/>
      <c r="B47" s="98"/>
      <c r="C47" s="64"/>
      <c r="D47" s="52" t="s">
        <v>52</v>
      </c>
      <c r="E47" s="60"/>
      <c r="F47" s="52" t="s">
        <v>100</v>
      </c>
      <c r="G47" s="52" t="s">
        <v>83</v>
      </c>
      <c r="H47" s="37">
        <v>50000</v>
      </c>
      <c r="I47" s="37">
        <v>50000</v>
      </c>
      <c r="J47" s="49">
        <v>0</v>
      </c>
      <c r="K47" s="49">
        <v>0</v>
      </c>
      <c r="L47" s="37">
        <v>50000</v>
      </c>
      <c r="M47" s="48">
        <v>50000</v>
      </c>
      <c r="N47" s="37">
        <v>50000</v>
      </c>
      <c r="O47" s="28">
        <v>50000</v>
      </c>
      <c r="P47" s="28">
        <v>50000</v>
      </c>
      <c r="Q47" s="37">
        <v>50000</v>
      </c>
      <c r="R47" s="37">
        <v>50000</v>
      </c>
      <c r="S47" s="37"/>
    </row>
    <row r="48" spans="1:19" s="8" customFormat="1" ht="28.5" customHeight="1">
      <c r="A48" s="104" t="s">
        <v>33</v>
      </c>
      <c r="B48" s="97" t="s">
        <v>23</v>
      </c>
      <c r="C48" s="50" t="s">
        <v>63</v>
      </c>
      <c r="D48" s="52" t="s">
        <v>53</v>
      </c>
      <c r="E48" s="52" t="s">
        <v>44</v>
      </c>
      <c r="F48" s="52" t="s">
        <v>44</v>
      </c>
      <c r="G48" s="52" t="s">
        <v>44</v>
      </c>
      <c r="H48" s="37">
        <f>H50+H51</f>
        <v>150000</v>
      </c>
      <c r="I48" s="37">
        <f t="shared" ref="I48:R48" si="9">I50+I51</f>
        <v>150000</v>
      </c>
      <c r="J48" s="37">
        <f t="shared" si="9"/>
        <v>0</v>
      </c>
      <c r="K48" s="37">
        <f t="shared" si="9"/>
        <v>0</v>
      </c>
      <c r="L48" s="37">
        <f t="shared" si="9"/>
        <v>90000</v>
      </c>
      <c r="M48" s="37">
        <f t="shared" si="9"/>
        <v>90000</v>
      </c>
      <c r="N48" s="37">
        <f t="shared" si="9"/>
        <v>150000</v>
      </c>
      <c r="O48" s="37">
        <f t="shared" si="9"/>
        <v>150000</v>
      </c>
      <c r="P48" s="34">
        <f>SUM(P50:P51)</f>
        <v>150000</v>
      </c>
      <c r="Q48" s="37">
        <f t="shared" si="9"/>
        <v>150000</v>
      </c>
      <c r="R48" s="37">
        <f t="shared" si="9"/>
        <v>150000</v>
      </c>
      <c r="S48" s="45"/>
    </row>
    <row r="49" spans="1:121" s="8" customFormat="1" ht="16.5" customHeight="1">
      <c r="A49" s="105"/>
      <c r="B49" s="107"/>
      <c r="C49" s="50" t="s">
        <v>62</v>
      </c>
      <c r="D49" s="52"/>
      <c r="E49" s="52"/>
      <c r="F49" s="52"/>
      <c r="G49" s="52"/>
      <c r="H49" s="37"/>
      <c r="I49" s="37"/>
      <c r="J49" s="49"/>
      <c r="K49" s="49"/>
      <c r="L49" s="37"/>
      <c r="M49" s="37"/>
      <c r="N49" s="37"/>
      <c r="O49" s="28"/>
      <c r="P49" s="28"/>
      <c r="Q49" s="37"/>
      <c r="R49" s="37"/>
      <c r="S49" s="45"/>
    </row>
    <row r="50" spans="1:121" s="8" customFormat="1" ht="44.25" customHeight="1">
      <c r="A50" s="105"/>
      <c r="B50" s="107"/>
      <c r="C50" s="50" t="s">
        <v>9</v>
      </c>
      <c r="D50" s="52" t="s">
        <v>53</v>
      </c>
      <c r="E50" s="52" t="s">
        <v>98</v>
      </c>
      <c r="F50" s="52" t="s">
        <v>56</v>
      </c>
      <c r="G50" s="52" t="s">
        <v>82</v>
      </c>
      <c r="H50" s="37">
        <v>140000</v>
      </c>
      <c r="I50" s="37">
        <v>140000</v>
      </c>
      <c r="J50" s="49">
        <v>0</v>
      </c>
      <c r="K50" s="49">
        <v>0</v>
      </c>
      <c r="L50" s="37">
        <v>80000</v>
      </c>
      <c r="M50" s="37">
        <v>80000</v>
      </c>
      <c r="N50" s="37">
        <v>140000</v>
      </c>
      <c r="O50" s="28">
        <v>140000</v>
      </c>
      <c r="P50" s="28">
        <v>140000</v>
      </c>
      <c r="Q50" s="37">
        <v>140000</v>
      </c>
      <c r="R50" s="37">
        <v>140000</v>
      </c>
      <c r="S50" s="45"/>
    </row>
    <row r="51" spans="1:121" s="8" customFormat="1" ht="25.5">
      <c r="A51" s="106"/>
      <c r="B51" s="98"/>
      <c r="C51" s="50" t="s">
        <v>18</v>
      </c>
      <c r="D51" s="52" t="s">
        <v>53</v>
      </c>
      <c r="E51" s="52" t="s">
        <v>25</v>
      </c>
      <c r="F51" s="52" t="s">
        <v>100</v>
      </c>
      <c r="G51" s="52" t="s">
        <v>83</v>
      </c>
      <c r="H51" s="37">
        <v>10000</v>
      </c>
      <c r="I51" s="37">
        <v>10000</v>
      </c>
      <c r="J51" s="49">
        <v>0</v>
      </c>
      <c r="K51" s="49">
        <v>0</v>
      </c>
      <c r="L51" s="37">
        <v>10000</v>
      </c>
      <c r="M51" s="48">
        <v>10000</v>
      </c>
      <c r="N51" s="37">
        <v>10000</v>
      </c>
      <c r="O51" s="28">
        <v>10000</v>
      </c>
      <c r="P51" s="28">
        <v>10000</v>
      </c>
      <c r="Q51" s="37">
        <v>10000</v>
      </c>
      <c r="R51" s="37">
        <v>10000</v>
      </c>
      <c r="S51" s="45"/>
    </row>
    <row r="52" spans="1:121" s="8" customFormat="1" ht="29.25" customHeight="1">
      <c r="A52" s="104" t="s">
        <v>34</v>
      </c>
      <c r="B52" s="97" t="s">
        <v>24</v>
      </c>
      <c r="C52" s="50" t="s">
        <v>59</v>
      </c>
      <c r="D52" s="10" t="s">
        <v>54</v>
      </c>
      <c r="E52" s="52" t="s">
        <v>44</v>
      </c>
      <c r="F52" s="10" t="s">
        <v>44</v>
      </c>
      <c r="G52" s="52" t="s">
        <v>44</v>
      </c>
      <c r="H52" s="37">
        <f>H54</f>
        <v>200000</v>
      </c>
      <c r="I52" s="37">
        <f t="shared" ref="I52:R52" si="10">I54</f>
        <v>115133.33</v>
      </c>
      <c r="J52" s="37">
        <f t="shared" si="10"/>
        <v>0</v>
      </c>
      <c r="K52" s="37">
        <f t="shared" si="10"/>
        <v>0</v>
      </c>
      <c r="L52" s="37">
        <f t="shared" si="10"/>
        <v>0</v>
      </c>
      <c r="M52" s="37">
        <f t="shared" si="10"/>
        <v>0</v>
      </c>
      <c r="N52" s="37">
        <f t="shared" si="10"/>
        <v>0</v>
      </c>
      <c r="O52" s="37">
        <f t="shared" si="10"/>
        <v>129000</v>
      </c>
      <c r="P52" s="34">
        <f>P54</f>
        <v>129000</v>
      </c>
      <c r="Q52" s="37">
        <f t="shared" si="10"/>
        <v>200000</v>
      </c>
      <c r="R52" s="37">
        <f t="shared" si="10"/>
        <v>200000</v>
      </c>
      <c r="S52" s="85"/>
    </row>
    <row r="53" spans="1:121" s="8" customFormat="1" ht="24" customHeight="1">
      <c r="A53" s="105"/>
      <c r="B53" s="107"/>
      <c r="C53" s="50" t="s">
        <v>62</v>
      </c>
      <c r="D53" s="52"/>
      <c r="E53" s="52"/>
      <c r="F53" s="10"/>
      <c r="G53" s="52"/>
      <c r="H53" s="37"/>
      <c r="I53" s="37"/>
      <c r="J53" s="49"/>
      <c r="K53" s="49"/>
      <c r="L53" s="49"/>
      <c r="M53" s="49"/>
      <c r="N53" s="49"/>
      <c r="O53" s="49"/>
      <c r="P53" s="28"/>
      <c r="Q53" s="37"/>
      <c r="R53" s="37"/>
      <c r="S53" s="86"/>
    </row>
    <row r="54" spans="1:121" s="11" customFormat="1" ht="48" customHeight="1">
      <c r="A54" s="106"/>
      <c r="B54" s="98"/>
      <c r="C54" s="38" t="s">
        <v>8</v>
      </c>
      <c r="D54" s="39" t="s">
        <v>54</v>
      </c>
      <c r="E54" s="39" t="s">
        <v>25</v>
      </c>
      <c r="F54" s="39" t="s">
        <v>55</v>
      </c>
      <c r="G54" s="39" t="s">
        <v>84</v>
      </c>
      <c r="H54" s="40">
        <v>200000</v>
      </c>
      <c r="I54" s="40">
        <v>115133.33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0">
        <v>129000</v>
      </c>
      <c r="P54" s="42">
        <v>129000</v>
      </c>
      <c r="Q54" s="40">
        <v>200000</v>
      </c>
      <c r="R54" s="40">
        <v>200000</v>
      </c>
      <c r="S54" s="87"/>
    </row>
    <row r="55" spans="1:121" s="44" customFormat="1" ht="66" customHeight="1">
      <c r="A55" s="104" t="s">
        <v>72</v>
      </c>
      <c r="B55" s="97" t="s">
        <v>106</v>
      </c>
      <c r="C55" s="50" t="s">
        <v>67</v>
      </c>
      <c r="D55" s="10" t="s">
        <v>70</v>
      </c>
      <c r="E55" s="10" t="s">
        <v>44</v>
      </c>
      <c r="F55" s="10" t="s">
        <v>44</v>
      </c>
      <c r="G55" s="10" t="s">
        <v>44</v>
      </c>
      <c r="H55" s="34">
        <f>H59</f>
        <v>30000</v>
      </c>
      <c r="I55" s="34">
        <f>I59</f>
        <v>30000</v>
      </c>
      <c r="J55" s="48"/>
      <c r="K55" s="37"/>
      <c r="L55" s="37"/>
      <c r="M55" s="48"/>
      <c r="N55" s="37"/>
      <c r="O55" s="43">
        <f>SUM(O60+O63+O66)</f>
        <v>236000</v>
      </c>
      <c r="P55" s="37">
        <f>SUM(P60+P63+P66)</f>
        <v>231000</v>
      </c>
      <c r="Q55" s="34">
        <v>0</v>
      </c>
      <c r="R55" s="34">
        <v>0</v>
      </c>
      <c r="S55" s="45" t="s">
        <v>105</v>
      </c>
      <c r="T55" s="88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89"/>
      <c r="BD55" s="89"/>
      <c r="BE55" s="89"/>
      <c r="BF55" s="89"/>
      <c r="BG55" s="89"/>
      <c r="BH55" s="89"/>
      <c r="BI55" s="89"/>
      <c r="BJ55" s="89"/>
      <c r="BK55" s="89"/>
      <c r="BL55" s="89"/>
      <c r="BM55" s="89"/>
      <c r="BN55" s="89"/>
      <c r="BO55" s="89"/>
      <c r="BP55" s="89"/>
      <c r="BQ55" s="89"/>
      <c r="BR55" s="89"/>
      <c r="BS55" s="89"/>
      <c r="BT55" s="89"/>
      <c r="BU55" s="89"/>
      <c r="BV55" s="89"/>
      <c r="BW55" s="89"/>
      <c r="BX55" s="89"/>
      <c r="BY55" s="89"/>
      <c r="BZ55" s="89"/>
      <c r="CA55" s="89"/>
      <c r="CB55" s="89"/>
      <c r="CC55" s="89"/>
      <c r="CD55" s="89"/>
      <c r="CE55" s="89"/>
      <c r="CF55" s="89"/>
      <c r="CG55" s="89"/>
      <c r="CH55" s="89"/>
      <c r="CI55" s="89"/>
      <c r="CJ55" s="89"/>
      <c r="CK55" s="89"/>
      <c r="CL55" s="89"/>
      <c r="CM55" s="89"/>
      <c r="CN55" s="89"/>
      <c r="CO55" s="89"/>
      <c r="CP55" s="89"/>
      <c r="CQ55" s="89"/>
      <c r="CR55" s="89"/>
      <c r="CS55" s="89"/>
      <c r="CT55" s="89"/>
      <c r="CU55" s="89"/>
      <c r="CV55" s="89"/>
      <c r="CW55" s="89"/>
      <c r="CX55" s="89"/>
      <c r="CY55" s="89"/>
      <c r="CZ55" s="89"/>
      <c r="DA55" s="89"/>
      <c r="DB55" s="89"/>
      <c r="DC55" s="89"/>
      <c r="DD55" s="89"/>
      <c r="DE55" s="89"/>
      <c r="DF55" s="89"/>
      <c r="DG55" s="89"/>
      <c r="DH55" s="89"/>
      <c r="DI55" s="89"/>
      <c r="DJ55" s="89"/>
      <c r="DK55" s="89"/>
      <c r="DL55" s="89"/>
      <c r="DM55" s="89"/>
      <c r="DN55" s="89"/>
      <c r="DO55" s="89"/>
      <c r="DP55" s="89"/>
      <c r="DQ55" s="90"/>
    </row>
    <row r="56" spans="1:121" s="44" customFormat="1" ht="15" hidden="1" customHeight="1">
      <c r="A56" s="105"/>
      <c r="B56" s="107"/>
      <c r="C56" s="50"/>
      <c r="D56" s="10"/>
      <c r="E56" s="10"/>
      <c r="F56" s="10"/>
      <c r="G56" s="10"/>
      <c r="H56" s="37"/>
      <c r="I56" s="37"/>
      <c r="J56" s="48"/>
      <c r="K56" s="37"/>
      <c r="L56" s="37"/>
      <c r="M56" s="48"/>
      <c r="N56" s="37"/>
      <c r="O56" s="45"/>
      <c r="P56" s="37"/>
      <c r="Q56" s="37"/>
      <c r="R56" s="37"/>
      <c r="S56" s="45"/>
      <c r="T56" s="91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  <c r="CD56" s="92"/>
      <c r="CE56" s="92"/>
      <c r="CF56" s="92"/>
      <c r="CG56" s="92"/>
      <c r="CH56" s="92"/>
      <c r="CI56" s="92"/>
      <c r="CJ56" s="92"/>
      <c r="CK56" s="92"/>
      <c r="CL56" s="92"/>
      <c r="CM56" s="92"/>
      <c r="CN56" s="92"/>
      <c r="CO56" s="92"/>
      <c r="CP56" s="92"/>
      <c r="CQ56" s="92"/>
      <c r="CR56" s="92"/>
      <c r="CS56" s="92"/>
      <c r="CT56" s="92"/>
      <c r="CU56" s="92"/>
      <c r="CV56" s="92"/>
      <c r="CW56" s="92"/>
      <c r="CX56" s="92"/>
      <c r="CY56" s="92"/>
      <c r="CZ56" s="92"/>
      <c r="DA56" s="92"/>
      <c r="DB56" s="92"/>
      <c r="DC56" s="92"/>
      <c r="DD56" s="92"/>
      <c r="DE56" s="92"/>
      <c r="DF56" s="92"/>
      <c r="DG56" s="92"/>
      <c r="DH56" s="92"/>
      <c r="DI56" s="92"/>
      <c r="DJ56" s="92"/>
      <c r="DK56" s="92"/>
      <c r="DL56" s="92"/>
      <c r="DM56" s="92"/>
      <c r="DN56" s="92"/>
      <c r="DO56" s="92"/>
      <c r="DP56" s="92"/>
      <c r="DQ56" s="93"/>
    </row>
    <row r="57" spans="1:121" s="44" customFormat="1" ht="15" hidden="1" customHeight="1">
      <c r="A57" s="105"/>
      <c r="B57" s="107"/>
      <c r="C57" s="50"/>
      <c r="D57" s="10"/>
      <c r="E57" s="10"/>
      <c r="F57" s="10"/>
      <c r="G57" s="10"/>
      <c r="H57" s="37"/>
      <c r="I57" s="37"/>
      <c r="J57" s="48"/>
      <c r="K57" s="37"/>
      <c r="L57" s="37"/>
      <c r="M57" s="48"/>
      <c r="N57" s="37"/>
      <c r="O57" s="37"/>
      <c r="P57" s="37"/>
      <c r="Q57" s="37"/>
      <c r="R57" s="37"/>
      <c r="S57" s="45"/>
      <c r="T57" s="91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  <c r="CD57" s="92"/>
      <c r="CE57" s="92"/>
      <c r="CF57" s="92"/>
      <c r="CG57" s="92"/>
      <c r="CH57" s="92"/>
      <c r="CI57" s="92"/>
      <c r="CJ57" s="92"/>
      <c r="CK57" s="92"/>
      <c r="CL57" s="92"/>
      <c r="CM57" s="92"/>
      <c r="CN57" s="92"/>
      <c r="CO57" s="92"/>
      <c r="CP57" s="92"/>
      <c r="CQ57" s="92"/>
      <c r="CR57" s="92"/>
      <c r="CS57" s="92"/>
      <c r="CT57" s="92"/>
      <c r="CU57" s="92"/>
      <c r="CV57" s="92"/>
      <c r="CW57" s="92"/>
      <c r="CX57" s="92"/>
      <c r="CY57" s="92"/>
      <c r="CZ57" s="92"/>
      <c r="DA57" s="92"/>
      <c r="DB57" s="92"/>
      <c r="DC57" s="92"/>
      <c r="DD57" s="92"/>
      <c r="DE57" s="92"/>
      <c r="DF57" s="92"/>
      <c r="DG57" s="92"/>
      <c r="DH57" s="92"/>
      <c r="DI57" s="92"/>
      <c r="DJ57" s="92"/>
      <c r="DK57" s="92"/>
      <c r="DL57" s="92"/>
      <c r="DM57" s="92"/>
      <c r="DN57" s="92"/>
      <c r="DO57" s="92"/>
      <c r="DP57" s="92"/>
      <c r="DQ57" s="93"/>
    </row>
    <row r="58" spans="1:121" s="44" customFormat="1" ht="32.25" customHeight="1">
      <c r="A58" s="105"/>
      <c r="B58" s="107"/>
      <c r="C58" s="50" t="s">
        <v>68</v>
      </c>
      <c r="D58" s="10"/>
      <c r="E58" s="10"/>
      <c r="F58" s="10"/>
      <c r="G58" s="10"/>
      <c r="H58" s="37"/>
      <c r="I58" s="37"/>
      <c r="J58" s="48"/>
      <c r="K58" s="37"/>
      <c r="L58" s="37"/>
      <c r="M58" s="48"/>
      <c r="N58" s="37"/>
      <c r="O58" s="37"/>
      <c r="P58" s="37"/>
      <c r="Q58" s="37"/>
      <c r="R58" s="37"/>
      <c r="S58" s="45"/>
      <c r="T58" s="91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  <c r="CD58" s="92"/>
      <c r="CE58" s="92"/>
      <c r="CF58" s="92"/>
      <c r="CG58" s="92"/>
      <c r="CH58" s="92"/>
      <c r="CI58" s="92"/>
      <c r="CJ58" s="92"/>
      <c r="CK58" s="92"/>
      <c r="CL58" s="92"/>
      <c r="CM58" s="92"/>
      <c r="CN58" s="92"/>
      <c r="CO58" s="92"/>
      <c r="CP58" s="92"/>
      <c r="CQ58" s="92"/>
      <c r="CR58" s="92"/>
      <c r="CS58" s="92"/>
      <c r="CT58" s="92"/>
      <c r="CU58" s="92"/>
      <c r="CV58" s="92"/>
      <c r="CW58" s="92"/>
      <c r="CX58" s="92"/>
      <c r="CY58" s="92"/>
      <c r="CZ58" s="92"/>
      <c r="DA58" s="92"/>
      <c r="DB58" s="92"/>
      <c r="DC58" s="92"/>
      <c r="DD58" s="92"/>
      <c r="DE58" s="92"/>
      <c r="DF58" s="92"/>
      <c r="DG58" s="92"/>
      <c r="DH58" s="92"/>
      <c r="DI58" s="92"/>
      <c r="DJ58" s="92"/>
      <c r="DK58" s="92"/>
      <c r="DL58" s="92"/>
      <c r="DM58" s="92"/>
      <c r="DN58" s="92"/>
      <c r="DO58" s="92"/>
      <c r="DP58" s="92"/>
      <c r="DQ58" s="93"/>
    </row>
    <row r="59" spans="1:121" s="44" customFormat="1" ht="69.75" customHeight="1">
      <c r="A59" s="106"/>
      <c r="B59" s="98"/>
      <c r="C59" s="50" t="s">
        <v>69</v>
      </c>
      <c r="D59" s="10" t="s">
        <v>71</v>
      </c>
      <c r="E59" s="10" t="s">
        <v>25</v>
      </c>
      <c r="F59" s="10" t="s">
        <v>55</v>
      </c>
      <c r="G59" s="10" t="s">
        <v>74</v>
      </c>
      <c r="H59" s="34">
        <f>H62</f>
        <v>30000</v>
      </c>
      <c r="I59" s="34">
        <f>SUM(I60+I63+I66)</f>
        <v>30000</v>
      </c>
      <c r="J59" s="48"/>
      <c r="K59" s="37"/>
      <c r="L59" s="37"/>
      <c r="M59" s="48"/>
      <c r="N59" s="37"/>
      <c r="O59" s="37">
        <f>SUM(O62+O65+O68)</f>
        <v>236000</v>
      </c>
      <c r="P59" s="46">
        <f>SUM(P62+P65+P68)</f>
        <v>231000</v>
      </c>
      <c r="Q59" s="34">
        <v>0</v>
      </c>
      <c r="R59" s="34">
        <v>0</v>
      </c>
      <c r="S59" s="45"/>
      <c r="T59" s="94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95"/>
      <c r="AT59" s="95"/>
      <c r="AU59" s="95"/>
      <c r="AV59" s="95"/>
      <c r="AW59" s="95"/>
      <c r="AX59" s="95"/>
      <c r="AY59" s="95"/>
      <c r="AZ59" s="95"/>
      <c r="BA59" s="95"/>
      <c r="BB59" s="95"/>
      <c r="BC59" s="95"/>
      <c r="BD59" s="95"/>
      <c r="BE59" s="95"/>
      <c r="BF59" s="95"/>
      <c r="BG59" s="95"/>
      <c r="BH59" s="95"/>
      <c r="BI59" s="95"/>
      <c r="BJ59" s="95"/>
      <c r="BK59" s="95"/>
      <c r="BL59" s="95"/>
      <c r="BM59" s="95"/>
      <c r="BN59" s="95"/>
      <c r="BO59" s="95"/>
      <c r="BP59" s="95"/>
      <c r="BQ59" s="95"/>
      <c r="BR59" s="95"/>
      <c r="BS59" s="95"/>
      <c r="BT59" s="95"/>
      <c r="BU59" s="95"/>
      <c r="BV59" s="95"/>
      <c r="BW59" s="95"/>
      <c r="BX59" s="95"/>
      <c r="BY59" s="95"/>
      <c r="BZ59" s="95"/>
      <c r="CA59" s="95"/>
      <c r="CB59" s="95"/>
      <c r="CC59" s="95"/>
      <c r="CD59" s="95"/>
      <c r="CE59" s="95"/>
      <c r="CF59" s="95"/>
      <c r="CG59" s="95"/>
      <c r="CH59" s="95"/>
      <c r="CI59" s="95"/>
      <c r="CJ59" s="95"/>
      <c r="CK59" s="95"/>
      <c r="CL59" s="95"/>
      <c r="CM59" s="95"/>
      <c r="CN59" s="95"/>
      <c r="CO59" s="95"/>
      <c r="CP59" s="95"/>
      <c r="CQ59" s="95"/>
      <c r="CR59" s="95"/>
      <c r="CS59" s="95"/>
      <c r="CT59" s="95"/>
      <c r="CU59" s="95"/>
      <c r="CV59" s="95"/>
      <c r="CW59" s="95"/>
      <c r="CX59" s="95"/>
      <c r="CY59" s="95"/>
      <c r="CZ59" s="95"/>
      <c r="DA59" s="95"/>
      <c r="DB59" s="95"/>
      <c r="DC59" s="95"/>
      <c r="DD59" s="95"/>
      <c r="DE59" s="95"/>
      <c r="DF59" s="95"/>
      <c r="DG59" s="95"/>
      <c r="DH59" s="95"/>
      <c r="DI59" s="95"/>
      <c r="DJ59" s="95"/>
      <c r="DK59" s="95"/>
      <c r="DL59" s="95"/>
      <c r="DM59" s="95"/>
      <c r="DN59" s="95"/>
      <c r="DO59" s="95"/>
      <c r="DP59" s="95"/>
      <c r="DQ59" s="96"/>
    </row>
    <row r="60" spans="1:121" s="11" customFormat="1" ht="46.5" customHeight="1">
      <c r="A60" s="104" t="s">
        <v>73</v>
      </c>
      <c r="B60" s="97" t="s">
        <v>75</v>
      </c>
      <c r="C60" s="50" t="s">
        <v>63</v>
      </c>
      <c r="D60" s="10" t="s">
        <v>87</v>
      </c>
      <c r="E60" s="10" t="s">
        <v>44</v>
      </c>
      <c r="F60" s="10" t="s">
        <v>44</v>
      </c>
      <c r="G60" s="10" t="s">
        <v>44</v>
      </c>
      <c r="H60" s="34">
        <f>H62</f>
        <v>30000</v>
      </c>
      <c r="I60" s="34">
        <f>I62</f>
        <v>30000</v>
      </c>
      <c r="J60" s="48"/>
      <c r="K60" s="37"/>
      <c r="L60" s="37"/>
      <c r="M60" s="48"/>
      <c r="N60" s="37"/>
      <c r="O60" s="37">
        <v>30000</v>
      </c>
      <c r="P60" s="37">
        <f>P62</f>
        <v>30000</v>
      </c>
      <c r="Q60" s="34">
        <v>0</v>
      </c>
      <c r="R60" s="34">
        <v>0</v>
      </c>
      <c r="S60" s="45"/>
    </row>
    <row r="61" spans="1:121" s="11" customFormat="1">
      <c r="A61" s="105"/>
      <c r="B61" s="107"/>
      <c r="C61" s="50" t="s">
        <v>68</v>
      </c>
      <c r="D61" s="10"/>
      <c r="E61" s="10"/>
      <c r="F61" s="10"/>
      <c r="G61" s="10"/>
      <c r="H61" s="37"/>
      <c r="I61" s="37"/>
      <c r="J61" s="48"/>
      <c r="K61" s="37"/>
      <c r="L61" s="37"/>
      <c r="M61" s="48"/>
      <c r="N61" s="37"/>
      <c r="O61" s="37"/>
      <c r="P61" s="37"/>
      <c r="Q61" s="37"/>
      <c r="R61" s="37"/>
      <c r="S61" s="45"/>
    </row>
    <row r="62" spans="1:121" s="11" customFormat="1" ht="116.25" customHeight="1">
      <c r="A62" s="106"/>
      <c r="B62" s="98"/>
      <c r="C62" s="50" t="s">
        <v>69</v>
      </c>
      <c r="D62" s="10" t="s">
        <v>87</v>
      </c>
      <c r="E62" s="10" t="s">
        <v>25</v>
      </c>
      <c r="F62" s="10" t="s">
        <v>55</v>
      </c>
      <c r="G62" s="10" t="s">
        <v>74</v>
      </c>
      <c r="H62" s="34">
        <v>30000</v>
      </c>
      <c r="I62" s="34">
        <v>30000</v>
      </c>
      <c r="J62" s="48"/>
      <c r="K62" s="37"/>
      <c r="L62" s="37"/>
      <c r="M62" s="48"/>
      <c r="N62" s="37"/>
      <c r="O62" s="37">
        <v>30000</v>
      </c>
      <c r="P62" s="37">
        <v>30000</v>
      </c>
      <c r="Q62" s="34">
        <v>0</v>
      </c>
      <c r="R62" s="34">
        <v>0</v>
      </c>
      <c r="S62" s="45"/>
    </row>
    <row r="63" spans="1:121" s="11" customFormat="1" ht="59.25" customHeight="1">
      <c r="A63" s="104" t="s">
        <v>85</v>
      </c>
      <c r="B63" s="97" t="s">
        <v>86</v>
      </c>
      <c r="C63" s="50" t="s">
        <v>63</v>
      </c>
      <c r="D63" s="10" t="s">
        <v>111</v>
      </c>
      <c r="E63" s="10" t="s">
        <v>44</v>
      </c>
      <c r="F63" s="10" t="s">
        <v>44</v>
      </c>
      <c r="G63" s="10" t="s">
        <v>44</v>
      </c>
      <c r="H63" s="34">
        <v>0</v>
      </c>
      <c r="I63" s="34">
        <v>0</v>
      </c>
      <c r="J63" s="48"/>
      <c r="K63" s="37"/>
      <c r="L63" s="37"/>
      <c r="M63" s="48"/>
      <c r="N63" s="37"/>
      <c r="O63" s="37">
        <f>+O65</f>
        <v>200000</v>
      </c>
      <c r="P63" s="34">
        <f>P65</f>
        <v>195000</v>
      </c>
      <c r="Q63" s="34">
        <v>0</v>
      </c>
      <c r="R63" s="34">
        <v>0</v>
      </c>
      <c r="S63" s="45"/>
    </row>
    <row r="64" spans="1:121" s="11" customFormat="1" ht="16.5" customHeight="1">
      <c r="A64" s="105"/>
      <c r="B64" s="107"/>
      <c r="C64" s="50" t="s">
        <v>68</v>
      </c>
      <c r="D64" s="10"/>
      <c r="E64" s="10"/>
      <c r="F64" s="10"/>
      <c r="G64" s="10"/>
      <c r="H64" s="49"/>
      <c r="I64" s="49"/>
      <c r="J64" s="48"/>
      <c r="K64" s="37"/>
      <c r="L64" s="37"/>
      <c r="M64" s="48"/>
      <c r="N64" s="37"/>
      <c r="O64" s="37"/>
      <c r="P64" s="37"/>
      <c r="Q64" s="49"/>
      <c r="R64" s="49"/>
      <c r="S64" s="45"/>
    </row>
    <row r="65" spans="1:19" s="11" customFormat="1" ht="66" customHeight="1">
      <c r="A65" s="106"/>
      <c r="B65" s="98"/>
      <c r="C65" s="50" t="s">
        <v>69</v>
      </c>
      <c r="D65" s="10" t="s">
        <v>111</v>
      </c>
      <c r="E65" s="10" t="s">
        <v>25</v>
      </c>
      <c r="F65" s="10" t="s">
        <v>55</v>
      </c>
      <c r="G65" s="10" t="s">
        <v>84</v>
      </c>
      <c r="H65" s="34">
        <v>0</v>
      </c>
      <c r="I65" s="34">
        <v>0</v>
      </c>
      <c r="J65" s="48"/>
      <c r="K65" s="37"/>
      <c r="L65" s="37"/>
      <c r="M65" s="48"/>
      <c r="N65" s="37"/>
      <c r="O65" s="37">
        <v>200000</v>
      </c>
      <c r="P65" s="34">
        <v>195000</v>
      </c>
      <c r="Q65" s="34">
        <v>0</v>
      </c>
      <c r="R65" s="34">
        <v>0</v>
      </c>
      <c r="S65" s="45"/>
    </row>
    <row r="66" spans="1:19" s="11" customFormat="1" ht="60" customHeight="1">
      <c r="A66" s="104" t="s">
        <v>88</v>
      </c>
      <c r="B66" s="97" t="s">
        <v>89</v>
      </c>
      <c r="C66" s="50" t="s">
        <v>63</v>
      </c>
      <c r="D66" s="10" t="s">
        <v>90</v>
      </c>
      <c r="E66" s="10" t="s">
        <v>44</v>
      </c>
      <c r="F66" s="10" t="s">
        <v>44</v>
      </c>
      <c r="G66" s="10" t="s">
        <v>44</v>
      </c>
      <c r="H66" s="34">
        <f>H68</f>
        <v>0</v>
      </c>
      <c r="I66" s="34">
        <f>I68</f>
        <v>0</v>
      </c>
      <c r="J66" s="48"/>
      <c r="K66" s="37"/>
      <c r="L66" s="37"/>
      <c r="M66" s="48"/>
      <c r="N66" s="37"/>
      <c r="O66" s="37">
        <f>O68</f>
        <v>6000</v>
      </c>
      <c r="P66" s="37">
        <f>P68</f>
        <v>6000</v>
      </c>
      <c r="Q66" s="34">
        <v>0</v>
      </c>
      <c r="R66" s="34">
        <v>0</v>
      </c>
      <c r="S66" s="45"/>
    </row>
    <row r="67" spans="1:19" s="11" customFormat="1" ht="27.75" customHeight="1">
      <c r="A67" s="105"/>
      <c r="B67" s="107"/>
      <c r="C67" s="50" t="s">
        <v>68</v>
      </c>
      <c r="D67" s="10"/>
      <c r="E67" s="10"/>
      <c r="F67" s="10"/>
      <c r="G67" s="10"/>
      <c r="H67" s="49"/>
      <c r="I67" s="49"/>
      <c r="J67" s="48"/>
      <c r="K67" s="37"/>
      <c r="L67" s="37"/>
      <c r="M67" s="48"/>
      <c r="N67" s="37"/>
      <c r="O67" s="37"/>
      <c r="P67" s="37"/>
      <c r="Q67" s="49"/>
      <c r="R67" s="49"/>
      <c r="S67" s="45"/>
    </row>
    <row r="68" spans="1:19" s="11" customFormat="1" ht="81.75" customHeight="1">
      <c r="A68" s="106"/>
      <c r="B68" s="98"/>
      <c r="C68" s="50" t="s">
        <v>69</v>
      </c>
      <c r="D68" s="10" t="s">
        <v>90</v>
      </c>
      <c r="E68" s="10" t="s">
        <v>25</v>
      </c>
      <c r="F68" s="10" t="s">
        <v>55</v>
      </c>
      <c r="G68" s="10" t="s">
        <v>84</v>
      </c>
      <c r="H68" s="34">
        <v>0</v>
      </c>
      <c r="I68" s="34">
        <v>0</v>
      </c>
      <c r="J68" s="48"/>
      <c r="K68" s="37"/>
      <c r="L68" s="37"/>
      <c r="M68" s="48"/>
      <c r="N68" s="37"/>
      <c r="O68" s="37">
        <v>6000</v>
      </c>
      <c r="P68" s="37">
        <v>6000</v>
      </c>
      <c r="Q68" s="34">
        <v>0</v>
      </c>
      <c r="R68" s="34">
        <v>0</v>
      </c>
      <c r="S68" s="45"/>
    </row>
    <row r="69" spans="1:19" s="11" customFormat="1" ht="75.75" customHeight="1">
      <c r="A69" s="104" t="s">
        <v>102</v>
      </c>
      <c r="B69" s="97" t="s">
        <v>103</v>
      </c>
      <c r="C69" s="50" t="s">
        <v>63</v>
      </c>
      <c r="D69" s="47" t="str">
        <f t="shared" ref="D69:I69" si="11">D71</f>
        <v>0700000020</v>
      </c>
      <c r="E69" s="47" t="str">
        <f t="shared" si="11"/>
        <v>009</v>
      </c>
      <c r="F69" s="47" t="str">
        <f t="shared" si="11"/>
        <v>0113</v>
      </c>
      <c r="G69" s="47" t="str">
        <f t="shared" si="11"/>
        <v>244</v>
      </c>
      <c r="H69" s="34">
        <f t="shared" si="11"/>
        <v>0</v>
      </c>
      <c r="I69" s="34">
        <f t="shared" si="11"/>
        <v>0</v>
      </c>
      <c r="J69" s="48"/>
      <c r="K69" s="37"/>
      <c r="L69" s="37"/>
      <c r="M69" s="48"/>
      <c r="N69" s="37"/>
      <c r="O69" s="46">
        <f>O71</f>
        <v>95000</v>
      </c>
      <c r="P69" s="37">
        <f>P71</f>
        <v>94966.51</v>
      </c>
      <c r="Q69" s="34">
        <f>Q71</f>
        <v>0</v>
      </c>
      <c r="R69" s="34">
        <f>R71</f>
        <v>0</v>
      </c>
      <c r="S69" s="45" t="s">
        <v>105</v>
      </c>
    </row>
    <row r="70" spans="1:19" s="11" customFormat="1" ht="27.75" customHeight="1">
      <c r="A70" s="105"/>
      <c r="B70" s="107"/>
      <c r="C70" s="50" t="s">
        <v>68</v>
      </c>
      <c r="D70" s="10"/>
      <c r="E70" s="10"/>
      <c r="F70" s="10"/>
      <c r="G70" s="10"/>
      <c r="H70" s="34"/>
      <c r="I70" s="34"/>
      <c r="J70" s="48"/>
      <c r="K70" s="37"/>
      <c r="L70" s="37"/>
      <c r="M70" s="48"/>
      <c r="N70" s="37"/>
      <c r="O70" s="37"/>
      <c r="P70" s="37"/>
      <c r="Q70" s="34"/>
      <c r="R70" s="34"/>
      <c r="S70" s="45"/>
    </row>
    <row r="71" spans="1:19" s="11" customFormat="1" ht="36" customHeight="1">
      <c r="A71" s="106"/>
      <c r="B71" s="98"/>
      <c r="C71" s="50" t="s">
        <v>69</v>
      </c>
      <c r="D71" s="10" t="s">
        <v>104</v>
      </c>
      <c r="E71" s="10" t="s">
        <v>25</v>
      </c>
      <c r="F71" s="10" t="s">
        <v>55</v>
      </c>
      <c r="G71" s="10" t="s">
        <v>84</v>
      </c>
      <c r="H71" s="34">
        <v>0</v>
      </c>
      <c r="I71" s="34">
        <v>0</v>
      </c>
      <c r="J71" s="48"/>
      <c r="K71" s="37"/>
      <c r="L71" s="37"/>
      <c r="M71" s="48"/>
      <c r="N71" s="37"/>
      <c r="O71" s="34">
        <v>95000</v>
      </c>
      <c r="P71" s="37">
        <v>94966.51</v>
      </c>
      <c r="Q71" s="34">
        <v>0</v>
      </c>
      <c r="R71" s="34">
        <v>0</v>
      </c>
      <c r="S71" s="45"/>
    </row>
    <row r="72" spans="1:19" s="11" customFormat="1">
      <c r="A72" s="14"/>
      <c r="B72" s="20"/>
      <c r="C72" s="16"/>
      <c r="D72" s="17"/>
      <c r="E72" s="17"/>
      <c r="F72" s="17"/>
      <c r="G72" s="17"/>
      <c r="H72" s="18"/>
      <c r="I72" s="18"/>
      <c r="J72" s="19"/>
      <c r="K72" s="18"/>
      <c r="L72" s="18"/>
      <c r="M72" s="19"/>
      <c r="N72" s="18"/>
      <c r="O72" s="18"/>
      <c r="P72" s="18"/>
      <c r="Q72" s="18"/>
      <c r="R72" s="18"/>
      <c r="S72" s="15"/>
    </row>
    <row r="73" spans="1:19" s="27" customFormat="1" ht="18.75">
      <c r="A73" s="21"/>
      <c r="B73" s="31" t="s">
        <v>66</v>
      </c>
      <c r="C73" s="22"/>
      <c r="D73" s="23"/>
      <c r="E73" s="23"/>
      <c r="F73" s="23"/>
      <c r="G73" s="23"/>
      <c r="H73" s="24"/>
      <c r="I73" s="24"/>
      <c r="J73" s="25"/>
      <c r="K73" s="24"/>
      <c r="L73" s="24"/>
      <c r="M73" s="25"/>
      <c r="N73" s="24"/>
      <c r="P73" s="32" t="s">
        <v>101</v>
      </c>
      <c r="Q73" s="24"/>
      <c r="R73" s="24"/>
      <c r="S73" s="26"/>
    </row>
    <row r="74" spans="1:19" s="11" customFormat="1">
      <c r="A74" s="14"/>
      <c r="B74" s="15"/>
      <c r="C74" s="16"/>
      <c r="D74" s="17"/>
      <c r="E74" s="17"/>
      <c r="F74" s="17"/>
      <c r="G74" s="17"/>
      <c r="H74" s="18"/>
      <c r="I74" s="18"/>
      <c r="J74" s="19"/>
      <c r="K74" s="18"/>
      <c r="L74" s="18"/>
      <c r="M74" s="19"/>
      <c r="N74" s="18"/>
      <c r="O74" s="18"/>
      <c r="P74" s="18"/>
      <c r="Q74" s="18"/>
      <c r="R74" s="18"/>
      <c r="S74" s="15"/>
    </row>
    <row r="75" spans="1:19" s="11" customFormat="1" ht="15" hidden="1" customHeight="1">
      <c r="A75" s="14"/>
      <c r="B75" s="15"/>
      <c r="C75" s="16"/>
      <c r="D75" s="17"/>
      <c r="E75" s="17"/>
      <c r="F75" s="17"/>
      <c r="G75" s="17"/>
      <c r="H75" s="18"/>
      <c r="I75" s="18"/>
      <c r="J75" s="19"/>
      <c r="K75" s="18"/>
      <c r="L75" s="18"/>
      <c r="M75" s="19"/>
      <c r="N75" s="18"/>
      <c r="O75" s="18"/>
      <c r="P75" s="18"/>
      <c r="Q75" s="18"/>
      <c r="R75" s="18"/>
      <c r="S75" s="15"/>
    </row>
    <row r="76" spans="1:19" s="11" customFormat="1" ht="15" hidden="1" customHeight="1">
      <c r="A76" s="14"/>
      <c r="B76" s="15"/>
      <c r="C76" s="16"/>
      <c r="D76" s="17"/>
      <c r="E76" s="17"/>
      <c r="F76" s="17"/>
      <c r="G76" s="17"/>
      <c r="H76" s="18"/>
      <c r="I76" s="18"/>
      <c r="J76" s="19"/>
      <c r="K76" s="18"/>
      <c r="L76" s="18"/>
      <c r="M76" s="19"/>
      <c r="N76" s="18"/>
      <c r="O76" s="18"/>
      <c r="P76" s="18"/>
      <c r="Q76" s="18"/>
      <c r="R76" s="18"/>
      <c r="S76" s="15"/>
    </row>
    <row r="77" spans="1:19" s="11" customFormat="1" ht="15" hidden="1" customHeight="1">
      <c r="A77" s="14"/>
      <c r="B77" s="15"/>
      <c r="C77" s="16"/>
      <c r="D77" s="17"/>
      <c r="E77" s="17"/>
      <c r="F77" s="17"/>
      <c r="G77" s="17"/>
      <c r="H77" s="18"/>
      <c r="I77" s="18"/>
      <c r="J77" s="19"/>
      <c r="K77" s="18"/>
      <c r="L77" s="18"/>
      <c r="M77" s="19"/>
      <c r="N77" s="18"/>
      <c r="O77" s="18"/>
      <c r="P77" s="18"/>
      <c r="Q77" s="18"/>
      <c r="R77" s="18"/>
      <c r="S77" s="15"/>
    </row>
    <row r="78" spans="1:19" s="11" customFormat="1" ht="15" hidden="1" customHeight="1">
      <c r="A78" s="14"/>
      <c r="B78" s="15"/>
      <c r="C78" s="16"/>
      <c r="D78" s="17"/>
      <c r="E78" s="17"/>
      <c r="F78" s="17"/>
      <c r="G78" s="17"/>
      <c r="H78" s="18"/>
      <c r="I78" s="18"/>
      <c r="J78" s="19"/>
      <c r="K78" s="18"/>
      <c r="L78" s="18"/>
      <c r="M78" s="19"/>
      <c r="N78" s="18"/>
      <c r="O78" s="18"/>
      <c r="P78" s="18"/>
      <c r="Q78" s="18"/>
      <c r="R78" s="18"/>
      <c r="S78" s="15"/>
    </row>
    <row r="79" spans="1:19" s="11" customFormat="1" ht="15" hidden="1" customHeight="1">
      <c r="A79" s="14"/>
      <c r="B79" s="15"/>
      <c r="C79" s="16"/>
      <c r="D79" s="17"/>
      <c r="E79" s="17"/>
      <c r="F79" s="17"/>
      <c r="G79" s="17"/>
      <c r="H79" s="18"/>
      <c r="I79" s="18"/>
      <c r="J79" s="19"/>
      <c r="K79" s="18"/>
      <c r="L79" s="18"/>
      <c r="M79" s="19"/>
      <c r="N79" s="18"/>
      <c r="O79" s="18"/>
      <c r="P79" s="18"/>
      <c r="Q79" s="18"/>
      <c r="R79" s="18"/>
      <c r="S79" s="15"/>
    </row>
    <row r="80" spans="1:19" s="11" customFormat="1">
      <c r="A80" s="14"/>
      <c r="B80" s="15"/>
      <c r="C80" s="16"/>
      <c r="D80" s="17"/>
      <c r="E80" s="17"/>
      <c r="F80" s="17"/>
      <c r="G80" s="17"/>
      <c r="H80" s="18"/>
      <c r="I80" s="18"/>
      <c r="J80" s="19"/>
      <c r="K80" s="18"/>
      <c r="L80" s="18"/>
      <c r="M80" s="19"/>
      <c r="N80" s="18"/>
      <c r="O80" s="18"/>
      <c r="P80" s="18"/>
      <c r="Q80" s="18"/>
      <c r="R80" s="18"/>
      <c r="S80" s="15"/>
    </row>
    <row r="81" spans="2:3">
      <c r="B81" s="3" t="s">
        <v>43</v>
      </c>
      <c r="C81" s="6"/>
    </row>
  </sheetData>
  <autoFilter ref="A10:S54"/>
  <mergeCells count="35">
    <mergeCell ref="A66:A68"/>
    <mergeCell ref="A69:A71"/>
    <mergeCell ref="A63:A65"/>
    <mergeCell ref="B41:B47"/>
    <mergeCell ref="B48:B51"/>
    <mergeCell ref="B52:B54"/>
    <mergeCell ref="B55:B59"/>
    <mergeCell ref="B60:B62"/>
    <mergeCell ref="B63:B65"/>
    <mergeCell ref="B66:B68"/>
    <mergeCell ref="B69:B71"/>
    <mergeCell ref="A41:A47"/>
    <mergeCell ref="A48:A51"/>
    <mergeCell ref="A52:A54"/>
    <mergeCell ref="A55:A59"/>
    <mergeCell ref="A60:A62"/>
    <mergeCell ref="A29:A35"/>
    <mergeCell ref="B29:B35"/>
    <mergeCell ref="B23:B25"/>
    <mergeCell ref="B20:B22"/>
    <mergeCell ref="B17:B19"/>
    <mergeCell ref="A26:A28"/>
    <mergeCell ref="B26:B28"/>
    <mergeCell ref="A5:S5"/>
    <mergeCell ref="A11:A14"/>
    <mergeCell ref="A17:A19"/>
    <mergeCell ref="A20:A22"/>
    <mergeCell ref="A23:A25"/>
    <mergeCell ref="B11:B14"/>
    <mergeCell ref="S52:S54"/>
    <mergeCell ref="T55:DQ59"/>
    <mergeCell ref="S34:S35"/>
    <mergeCell ref="S42:S43"/>
    <mergeCell ref="H9:I9"/>
    <mergeCell ref="O9:P9"/>
  </mergeCells>
  <printOptions horizontalCentered="1"/>
  <pageMargins left="0.39370078740157483" right="0.39370078740157483" top="0.47244094488188981" bottom="0.39370078740157483" header="0.31496062992125984" footer="0.31496062992125984"/>
  <pageSetup paperSize="9" scale="60" fitToHeight="10" orientation="landscape" r:id="rId1"/>
  <rowBreaks count="2" manualBreakCount="2">
    <brk id="40" max="19" man="1"/>
    <brk id="62" max="19" man="1"/>
  </rowBreaks>
  <colBreaks count="1" manualBreakCount="1">
    <brk id="20" max="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Yuferov</cp:lastModifiedBy>
  <cp:lastPrinted>2019-03-01T07:59:05Z</cp:lastPrinted>
  <dcterms:created xsi:type="dcterms:W3CDTF">2015-05-20T09:20:41Z</dcterms:created>
  <dcterms:modified xsi:type="dcterms:W3CDTF">2019-03-01T08:39:05Z</dcterms:modified>
</cp:coreProperties>
</file>