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19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'2019'!$A$1:$J$32</definedName>
  </definedNames>
  <calcPr calcId="125725"/>
</workbook>
</file>

<file path=xl/calcChain.xml><?xml version="1.0" encoding="utf-8"?>
<calcChain xmlns="http://schemas.openxmlformats.org/spreadsheetml/2006/main">
  <c r="D11" i="1"/>
  <c r="D8" s="1"/>
  <c r="E11"/>
  <c r="D19"/>
  <c r="E24"/>
  <c r="D24"/>
  <c r="E19"/>
  <c r="E17"/>
  <c r="E12" s="1"/>
  <c r="D17"/>
  <c r="D12" s="1"/>
  <c r="E8" l="1"/>
  <c r="I28" l="1"/>
  <c r="H28"/>
  <c r="H24" s="1"/>
  <c r="I22"/>
  <c r="I11" s="1"/>
  <c r="H22"/>
  <c r="H11" s="1"/>
  <c r="I23"/>
  <c r="H23"/>
  <c r="I17"/>
  <c r="I12" s="1"/>
  <c r="H17"/>
  <c r="H12" s="1"/>
  <c r="I8" l="1"/>
  <c r="H8"/>
  <c r="H13"/>
  <c r="H19"/>
  <c r="I13"/>
  <c r="G23"/>
  <c r="F23"/>
  <c r="G22"/>
  <c r="G11" s="1"/>
  <c r="F22"/>
  <c r="F19" s="1"/>
  <c r="I19"/>
  <c r="G28"/>
  <c r="F28"/>
  <c r="G24"/>
  <c r="I24"/>
  <c r="G17"/>
  <c r="F17"/>
  <c r="F13" s="1"/>
  <c r="F11" l="1"/>
  <c r="G13"/>
  <c r="G12"/>
  <c r="G8" s="1"/>
  <c r="G19"/>
  <c r="F12"/>
  <c r="F8" s="1"/>
  <c r="F24"/>
</calcChain>
</file>

<file path=xl/sharedStrings.xml><?xml version="1.0" encoding="utf-8"?>
<sst xmlns="http://schemas.openxmlformats.org/spreadsheetml/2006/main" count="44" uniqueCount="28">
  <si>
    <t xml:space="preserve">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</si>
  <si>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</si>
  <si>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</si>
  <si>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</si>
  <si>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</si>
  <si>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</si>
  <si>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</si>
  <si>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</si>
  <si>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</si>
  <si>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</si>
  <si>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</si>
  <si>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</si>
  <si>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</si>
  <si>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</si>
  <si>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</si>
  <si>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</si>
  <si>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</si>
  <si>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</si>
  <si>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</si>
  <si>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</si>
  <si>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</si>
  <si>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 xml:space="preserve">Разработчик </t>
  </si>
  <si>
    <t>И.А. Шахина</t>
  </si>
  <si>
    <t>Подпрограмма 3</t>
  </si>
  <si>
    <t>отчетный период
январь - декабрь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</si>
  <si>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</si>
  <si>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Приложение 8
 к Порядку принятия решений о разработке,  формировании и реализации муниципальных программ ЗАТО Железногорск</t>
  </si>
  <si>
    <t xml:space="preserve">Руководитель  УГХ                                                                       А.Ф. Тельманова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</si>
</sst>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0" fillId="3" borderId="5">
      <alignment horizontal="right" vertical="top" shrinkToFit="1"/>
    </xf>
    <xf numFmtId="4" fontId="12" fillId="3" borderId="5">
      <alignment horizontal="right" vertical="top" shrinkToFit="1"/>
    </xf>
    <xf numFmtId="0" fontId="13" fillId="0" borderId="0"/>
    <xf numFmtId="4" fontId="14" fillId="3" borderId="5">
      <alignment horizontal="right" vertical="top" shrinkToFit="1"/>
    </xf>
    <xf numFmtId="43" fontId="1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4" fontId="6" fillId="0" borderId="1" xfId="0" applyNumberFormat="1" applyFont="1" applyBorder="1" applyAlignment="1">
      <alignment vertical="center" wrapText="1"/>
    </xf>
    <xf numFmtId="4" fontId="14" fillId="2" borderId="5" xfId="2" applyNumberFormat="1" applyFont="1" applyFill="1" applyProtection="1">
      <alignment horizontal="right" vertical="top" shrinkToFit="1"/>
    </xf>
    <xf numFmtId="0" fontId="1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7" xfId="0" applyBorder="1"/>
    <xf numFmtId="0" fontId="0" fillId="0" borderId="2" xfId="0" applyBorder="1"/>
    <xf numFmtId="4" fontId="0" fillId="0" borderId="4" xfId="0" applyNumberFormat="1" applyBorder="1"/>
    <xf numFmtId="0" fontId="17" fillId="0" borderId="0" xfId="0" applyFont="1"/>
    <xf numFmtId="0" fontId="2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3" fontId="9" fillId="2" borderId="1" xfId="5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top" wrapText="1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5;&#1056;&#1054;&#1043;&#1056;&#1040;&#1052;&#1052;&#1053;&#1067;&#1049;%20&#1052;&#1045;&#1058;&#1054;&#1044;%20&#1060;&#1054;&#1056;&#1052;&#1048;&#1056;&#1054;&#1042;&#1040;&#1053;&#1048;&#1071;%20&#1041;&#1070;&#1044;&#1046;&#1045;&#1058;&#1040;/&#1055;&#1086;%20&#1047;&#1040;&#1058;&#1054;/&#1054;&#1062;&#1045;&#1053;&#1050;&#1040;%202019/&#1086;&#1090;&#1095;&#1077;&#1090;&#1099;/&#1086;&#1093;&#1088;&#1072;&#1085;&#1072;%20&#1089;&#1088;&#1077;&#1076;&#1099;/&#1054;&#1093;&#1088;&#1072;&#1085;&#1072;%20&#1089;&#1088;&#1077;&#1076;&#1099;%202018%20&#1087;&#1088;&#1080;&#1083;%208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%207%20-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&#1055;&#1088;&#1080;&#1083;&#1086;&#1078;&#1077;&#1085;&#1080;&#1077;%202%20&#1082;%20&#1087;&#1086;&#1089;&#109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5;&#1056;&#1054;&#1043;&#1056;&#1040;&#1052;&#1052;&#1053;&#1067;&#1049;%20&#1052;&#1045;&#1058;&#1054;&#1044;%20&#1060;&#1054;&#1056;&#1052;&#1048;&#1056;&#1054;&#1042;&#1040;&#1053;&#1048;&#1071;%20&#1041;&#1070;&#1044;&#1046;&#1045;&#1058;&#1040;/&#1055;&#1086;%20&#1047;&#1040;&#1058;&#1054;/&#1054;&#1062;&#1045;&#1053;&#1050;&#1040;%202020/&#1059;&#1069;&#1055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за 2018"/>
      <sheetName val="Лист2"/>
      <sheetName val="Лист3"/>
    </sheetNames>
    <sheetDataSet>
      <sheetData sheetId="0">
        <row r="19">
          <cell r="G19">
            <v>10159560.68</v>
          </cell>
          <cell r="H19">
            <v>9159560.6799999997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7"/>
    </sheetNames>
    <sheetDataSet>
      <sheetData sheetId="0">
        <row r="13">
          <cell r="K13">
            <v>2300000</v>
          </cell>
          <cell r="M13">
            <v>1437465.6600000001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F21">
            <v>1000000</v>
          </cell>
        </row>
        <row r="25">
          <cell r="E25">
            <v>1597800</v>
          </cell>
        </row>
        <row r="26">
          <cell r="F26">
            <v>1614400</v>
          </cell>
        </row>
        <row r="31">
          <cell r="E31">
            <v>9514785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461">
          <cell r="G461">
            <v>1500000</v>
          </cell>
          <cell r="H461">
            <v>1500000</v>
          </cell>
        </row>
        <row r="467">
          <cell r="G467">
            <v>1480000</v>
          </cell>
          <cell r="H467">
            <v>1480000</v>
          </cell>
        </row>
        <row r="473">
          <cell r="G473">
            <v>148235.69</v>
          </cell>
          <cell r="H473">
            <v>148235.69</v>
          </cell>
        </row>
        <row r="479">
          <cell r="G479">
            <v>1620600</v>
          </cell>
          <cell r="H479">
            <v>1620600</v>
          </cell>
        </row>
        <row r="485">
          <cell r="G485">
            <v>66773.31</v>
          </cell>
          <cell r="H485">
            <v>2221.89</v>
          </cell>
        </row>
        <row r="487">
          <cell r="G487">
            <v>102200</v>
          </cell>
          <cell r="H487">
            <v>18515.73</v>
          </cell>
        </row>
        <row r="493">
          <cell r="G493">
            <v>9597101</v>
          </cell>
          <cell r="H493">
            <v>9597101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zoomScaleNormal="100" workbookViewId="0">
      <selection activeCell="J31" sqref="J31"/>
    </sheetView>
  </sheetViews>
  <sheetFormatPr defaultRowHeight="14.4"/>
  <cols>
    <col min="1" max="1" width="7.33203125" customWidth="1"/>
    <col min="2" max="2" width="17.6640625" customWidth="1"/>
    <col min="3" max="3" width="15.44140625" customWidth="1"/>
    <col min="4" max="4" width="15.33203125" customWidth="1"/>
    <col min="5" max="5" width="13.88671875" customWidth="1"/>
    <col min="6" max="6" width="14" customWidth="1"/>
    <col min="7" max="7" width="14.5546875" customWidth="1"/>
    <col min="8" max="8" width="16" customWidth="1"/>
    <col min="9" max="9" width="14.6640625" customWidth="1"/>
    <col min="10" max="10" width="6.44140625" customWidth="1"/>
    <col min="12" max="12" width="11.5546875" bestFit="1" customWidth="1"/>
  </cols>
  <sheetData>
    <row r="1" spans="1:12" ht="6" customHeight="1">
      <c r="A1" s="1"/>
      <c r="B1" s="1"/>
      <c r="C1" s="1"/>
      <c r="D1" s="1"/>
      <c r="E1" s="1"/>
      <c r="F1" s="1"/>
      <c r="G1" s="1"/>
      <c r="H1" s="2"/>
      <c r="I1" s="2"/>
      <c r="J1" s="41"/>
      <c r="K1" s="41"/>
      <c r="L1" s="41"/>
    </row>
    <row r="2" spans="1:12" ht="46.5" customHeight="1">
      <c r="A2" s="1"/>
      <c r="B2" s="1"/>
      <c r="C2" s="1"/>
      <c r="D2" s="1"/>
      <c r="E2" s="1"/>
      <c r="F2" s="54" t="s">
        <v>26</v>
      </c>
      <c r="G2" s="54"/>
      <c r="H2" s="54"/>
      <c r="I2" s="54"/>
      <c r="J2" s="2"/>
    </row>
    <row r="3" spans="1:12" ht="37.5" customHeight="1">
      <c r="A3" s="51" t="s">
        <v>25</v>
      </c>
      <c r="B3" s="51"/>
      <c r="C3" s="51"/>
      <c r="D3" s="51"/>
      <c r="E3" s="51"/>
      <c r="F3" s="51"/>
      <c r="G3" s="51"/>
      <c r="H3" s="51"/>
      <c r="I3" s="51"/>
      <c r="J3" s="51"/>
    </row>
    <row r="4" spans="1:12" ht="16.5" customHeight="1">
      <c r="A4" s="3"/>
      <c r="B4" s="3"/>
      <c r="C4" s="3"/>
      <c r="D4" s="3"/>
      <c r="E4" s="3"/>
      <c r="F4" s="3"/>
      <c r="G4" s="3"/>
      <c r="H4" s="4"/>
      <c r="I4" s="57" t="s">
        <v>0</v>
      </c>
      <c r="J4" s="57"/>
    </row>
    <row r="5" spans="1:12" ht="21.75" customHeight="1">
      <c r="A5" s="52" t="s">
        <v>1</v>
      </c>
      <c r="B5" s="52" t="s">
        <v>2</v>
      </c>
      <c r="C5" s="52" t="s">
        <v>3</v>
      </c>
      <c r="D5" s="53">
        <v>2018</v>
      </c>
      <c r="E5" s="53"/>
      <c r="F5" s="53">
        <v>2019</v>
      </c>
      <c r="G5" s="53"/>
      <c r="H5" s="53" t="s">
        <v>4</v>
      </c>
      <c r="I5" s="53"/>
      <c r="J5" s="52" t="s">
        <v>5</v>
      </c>
    </row>
    <row r="6" spans="1:12" ht="38.25" customHeight="1">
      <c r="A6" s="52"/>
      <c r="B6" s="52"/>
      <c r="C6" s="52"/>
      <c r="D6" s="53"/>
      <c r="E6" s="53"/>
      <c r="F6" s="53" t="s">
        <v>24</v>
      </c>
      <c r="G6" s="53"/>
      <c r="H6" s="53"/>
      <c r="I6" s="53"/>
      <c r="J6" s="52"/>
    </row>
    <row r="7" spans="1:12" ht="30" customHeight="1">
      <c r="A7" s="52"/>
      <c r="B7" s="52"/>
      <c r="C7" s="52"/>
      <c r="D7" s="23" t="s">
        <v>6</v>
      </c>
      <c r="E7" s="23" t="s">
        <v>7</v>
      </c>
      <c r="F7" s="23" t="s">
        <v>6</v>
      </c>
      <c r="G7" s="23" t="s">
        <v>7</v>
      </c>
      <c r="H7" s="23">
        <v>2020</v>
      </c>
      <c r="I7" s="23">
        <v>2021</v>
      </c>
      <c r="J7" s="52"/>
    </row>
    <row r="8" spans="1:12" ht="36.75" customHeight="1">
      <c r="A8" s="45" t="s">
        <v>8</v>
      </c>
      <c r="B8" s="46" t="s">
        <v>16</v>
      </c>
      <c r="C8" s="5" t="s">
        <v>9</v>
      </c>
      <c r="D8" s="24">
        <f>D11+D12</f>
        <v>24388848.129999999</v>
      </c>
      <c r="E8" s="24">
        <f>E11+E12</f>
        <v>23271669.329999998</v>
      </c>
      <c r="F8" s="29">
        <f>F11+F12</f>
        <v>16814910</v>
      </c>
      <c r="G8" s="29">
        <f>G10+G11+G12</f>
        <v>15804139.970000001</v>
      </c>
      <c r="H8" s="29">
        <f t="shared" ref="H8:I8" si="0">H10+H11+H12</f>
        <v>13726985</v>
      </c>
      <c r="I8" s="29">
        <f t="shared" si="0"/>
        <v>13726985</v>
      </c>
      <c r="J8" s="15"/>
    </row>
    <row r="9" spans="1:12" ht="20.25" customHeight="1">
      <c r="A9" s="45"/>
      <c r="B9" s="47"/>
      <c r="C9" s="5" t="s">
        <v>10</v>
      </c>
      <c r="D9" s="30"/>
      <c r="E9" s="30"/>
      <c r="F9" s="31"/>
      <c r="G9" s="31"/>
      <c r="H9" s="32"/>
      <c r="I9" s="32"/>
      <c r="J9" s="6"/>
    </row>
    <row r="10" spans="1:12" ht="26.4">
      <c r="A10" s="45"/>
      <c r="B10" s="47"/>
      <c r="C10" s="5" t="s">
        <v>11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7"/>
    </row>
    <row r="11" spans="1:12" ht="31.5" customHeight="1">
      <c r="A11" s="45"/>
      <c r="B11" s="47"/>
      <c r="C11" s="5" t="s">
        <v>12</v>
      </c>
      <c r="D11" s="34">
        <f>D22</f>
        <v>1436524.45</v>
      </c>
      <c r="E11" s="34">
        <f t="shared" ref="E11:G12" si="1">E16+E22+E27</f>
        <v>1436524.45</v>
      </c>
      <c r="F11" s="34">
        <f t="shared" si="1"/>
        <v>1722800</v>
      </c>
      <c r="G11" s="34">
        <f t="shared" si="1"/>
        <v>1639115.73</v>
      </c>
      <c r="H11" s="34">
        <f t="shared" ref="H11:I11" si="2">H16+H22+H27</f>
        <v>1597800</v>
      </c>
      <c r="I11" s="34">
        <f t="shared" si="2"/>
        <v>1597800</v>
      </c>
      <c r="J11" s="19"/>
    </row>
    <row r="12" spans="1:12" ht="27.75" customHeight="1">
      <c r="A12" s="45"/>
      <c r="B12" s="47"/>
      <c r="C12" s="28" t="s">
        <v>13</v>
      </c>
      <c r="D12" s="25">
        <f>D17+D23+D28</f>
        <v>22952323.68</v>
      </c>
      <c r="E12" s="25">
        <f t="shared" si="1"/>
        <v>21835144.879999999</v>
      </c>
      <c r="F12" s="25">
        <f t="shared" si="1"/>
        <v>15092110</v>
      </c>
      <c r="G12" s="25">
        <f t="shared" si="1"/>
        <v>14165024.24</v>
      </c>
      <c r="H12" s="35">
        <f>H17+H23+H28</f>
        <v>12129185</v>
      </c>
      <c r="I12" s="35">
        <f>I17+I23+I28</f>
        <v>12129185</v>
      </c>
      <c r="J12" s="20"/>
    </row>
    <row r="13" spans="1:12" ht="25.5" customHeight="1">
      <c r="A13" s="42" t="s">
        <v>14</v>
      </c>
      <c r="B13" s="46" t="s">
        <v>17</v>
      </c>
      <c r="C13" s="5" t="s">
        <v>9</v>
      </c>
      <c r="D13" s="29">
        <v>10159560.68</v>
      </c>
      <c r="E13" s="29">
        <v>9159560.6799999997</v>
      </c>
      <c r="F13" s="29">
        <f>F17</f>
        <v>2300000</v>
      </c>
      <c r="G13" s="29">
        <f>G17</f>
        <v>1437465.6600000001</v>
      </c>
      <c r="H13" s="29">
        <f>H17</f>
        <v>1000000</v>
      </c>
      <c r="I13" s="29">
        <f>I17</f>
        <v>1000000</v>
      </c>
      <c r="J13" s="21"/>
    </row>
    <row r="14" spans="1:12" ht="18.75" customHeight="1">
      <c r="A14" s="42"/>
      <c r="B14" s="47"/>
      <c r="C14" s="5" t="s">
        <v>10</v>
      </c>
      <c r="D14" s="30"/>
      <c r="E14" s="30"/>
      <c r="F14" s="31"/>
      <c r="G14" s="31"/>
      <c r="H14" s="31"/>
      <c r="I14" s="31"/>
      <c r="J14" s="8"/>
    </row>
    <row r="15" spans="1:12" ht="26.25" customHeight="1">
      <c r="A15" s="42"/>
      <c r="B15" s="47"/>
      <c r="C15" s="5" t="s">
        <v>11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8"/>
    </row>
    <row r="16" spans="1:12" ht="25.5" customHeight="1">
      <c r="A16" s="42"/>
      <c r="B16" s="47"/>
      <c r="C16" s="5" t="s">
        <v>12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8"/>
    </row>
    <row r="17" spans="1:10" ht="27.6" customHeight="1">
      <c r="A17" s="42"/>
      <c r="B17" s="47"/>
      <c r="C17" s="27" t="s">
        <v>13</v>
      </c>
      <c r="D17" s="29">
        <f>'[1]отчет за 2018'!$G$19</f>
        <v>10159560.68</v>
      </c>
      <c r="E17" s="29">
        <f>'[1]отчет за 2018'!$H$19</f>
        <v>9159560.6799999997</v>
      </c>
      <c r="F17" s="29">
        <f>[2]Прил.7!$K$13</f>
        <v>2300000</v>
      </c>
      <c r="G17" s="29">
        <f>[2]Прил.7!$M$13</f>
        <v>1437465.6600000001</v>
      </c>
      <c r="H17" s="29">
        <f>[3]Лист1!$F$21</f>
        <v>1000000</v>
      </c>
      <c r="I17" s="29">
        <f>[3]Лист1!$F$21</f>
        <v>1000000</v>
      </c>
      <c r="J17" s="8"/>
    </row>
    <row r="18" spans="1:10" ht="11.4" hidden="1" customHeight="1">
      <c r="A18" s="42"/>
      <c r="B18" s="48"/>
      <c r="C18" s="17"/>
      <c r="D18" s="36"/>
      <c r="E18" s="36"/>
      <c r="F18" s="37"/>
      <c r="G18" s="37"/>
      <c r="H18" s="37"/>
      <c r="I18" s="37"/>
      <c r="J18" s="8"/>
    </row>
    <row r="19" spans="1:10" ht="39" customHeight="1">
      <c r="A19" s="42" t="s">
        <v>19</v>
      </c>
      <c r="B19" s="49" t="s">
        <v>18</v>
      </c>
      <c r="C19" s="5" t="s">
        <v>9</v>
      </c>
      <c r="D19" s="34">
        <f>D22+D23</f>
        <v>4050924.45</v>
      </c>
      <c r="E19" s="34">
        <f>E22+E23</f>
        <v>3933745.6500000004</v>
      </c>
      <c r="F19" s="34">
        <f>F22+F23</f>
        <v>4917809</v>
      </c>
      <c r="G19" s="34">
        <f>G22+G23</f>
        <v>4769573.3100000005</v>
      </c>
      <c r="H19" s="34">
        <f>H22+H23</f>
        <v>3212200</v>
      </c>
      <c r="I19" s="34">
        <f t="shared" ref="I19" si="3">I22+I23</f>
        <v>3212200</v>
      </c>
      <c r="J19" s="16"/>
    </row>
    <row r="20" spans="1:10" ht="25.5" customHeight="1">
      <c r="A20" s="42"/>
      <c r="B20" s="50"/>
      <c r="C20" s="5" t="s">
        <v>10</v>
      </c>
      <c r="D20" s="30"/>
      <c r="E20" s="30"/>
      <c r="F20" s="31"/>
      <c r="G20" s="31"/>
      <c r="H20" s="38"/>
      <c r="I20" s="39"/>
      <c r="J20" s="8"/>
    </row>
    <row r="21" spans="1:10" ht="28.5" customHeight="1">
      <c r="A21" s="42"/>
      <c r="B21" s="50"/>
      <c r="C21" s="5" t="s">
        <v>11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8"/>
    </row>
    <row r="22" spans="1:10" ht="34.5" customHeight="1">
      <c r="A22" s="42"/>
      <c r="B22" s="50"/>
      <c r="C22" s="5" t="s">
        <v>12</v>
      </c>
      <c r="D22" s="35">
        <v>1436524.45</v>
      </c>
      <c r="E22" s="35">
        <v>1436524.45</v>
      </c>
      <c r="F22" s="34">
        <f>[4]Бюджет!$G$487+[4]Бюджет!$G$479</f>
        <v>1722800</v>
      </c>
      <c r="G22" s="34">
        <f>[4]Бюджет!$H$479+[4]Бюджет!$H$487</f>
        <v>1639115.73</v>
      </c>
      <c r="H22" s="34">
        <f>[3]Лист1!$E$25</f>
        <v>1597800</v>
      </c>
      <c r="I22" s="34">
        <f>[3]Лист1!$E$25</f>
        <v>1597800</v>
      </c>
      <c r="J22" s="19"/>
    </row>
    <row r="23" spans="1:10" ht="28.95" customHeight="1">
      <c r="A23" s="42"/>
      <c r="B23" s="50"/>
      <c r="C23" s="18" t="s">
        <v>13</v>
      </c>
      <c r="D23" s="35">
        <v>2614400</v>
      </c>
      <c r="E23" s="35">
        <v>2497221.2000000002</v>
      </c>
      <c r="F23" s="35">
        <f>[4]Бюджет!$G$485+[4]Бюджет!$G$473+[4]Бюджет!$G$467+[4]Бюджет!$G$461</f>
        <v>3195009</v>
      </c>
      <c r="G23" s="33">
        <f>[4]Бюджет!$H$461+[4]Бюджет!$H$467+[4]Бюджет!$H$473+[4]Бюджет!$H$485</f>
        <v>3130457.58</v>
      </c>
      <c r="H23" s="35">
        <f>[3]Лист1!$F$26</f>
        <v>1614400</v>
      </c>
      <c r="I23" s="35">
        <f>[3]Лист1!$F$26</f>
        <v>1614400</v>
      </c>
      <c r="J23" s="19"/>
    </row>
    <row r="24" spans="1:10" ht="38.25" customHeight="1">
      <c r="A24" s="42" t="s">
        <v>23</v>
      </c>
      <c r="B24" s="43" t="s">
        <v>20</v>
      </c>
      <c r="C24" s="27" t="s">
        <v>9</v>
      </c>
      <c r="D24" s="29">
        <f>D28</f>
        <v>10178363</v>
      </c>
      <c r="E24" s="29">
        <f>E28</f>
        <v>10178363</v>
      </c>
      <c r="F24" s="29">
        <f>F28+F27+F26</f>
        <v>9597101</v>
      </c>
      <c r="G24" s="29">
        <f t="shared" ref="G24:I24" si="4">G28+G27+G26</f>
        <v>9597101</v>
      </c>
      <c r="H24" s="29">
        <f>H28+H27+H26</f>
        <v>9514785</v>
      </c>
      <c r="I24" s="29">
        <f t="shared" si="4"/>
        <v>9514785</v>
      </c>
      <c r="J24" s="8"/>
    </row>
    <row r="25" spans="1:10" ht="19.2" customHeight="1">
      <c r="A25" s="42"/>
      <c r="B25" s="44"/>
      <c r="C25" s="27" t="s">
        <v>10</v>
      </c>
      <c r="D25" s="30"/>
      <c r="E25" s="30"/>
      <c r="F25" s="31"/>
      <c r="G25" s="31"/>
      <c r="H25" s="39"/>
      <c r="I25" s="39"/>
      <c r="J25" s="8"/>
    </row>
    <row r="26" spans="1:10" ht="30" customHeight="1">
      <c r="A26" s="42"/>
      <c r="B26" s="44"/>
      <c r="C26" s="27" t="s">
        <v>15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8"/>
    </row>
    <row r="27" spans="1:10" ht="29.25" customHeight="1">
      <c r="A27" s="42"/>
      <c r="B27" s="44"/>
      <c r="C27" s="27" t="s">
        <v>12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8"/>
    </row>
    <row r="28" spans="1:10" ht="39.75" customHeight="1">
      <c r="A28" s="42"/>
      <c r="B28" s="44"/>
      <c r="C28" s="27" t="s">
        <v>13</v>
      </c>
      <c r="D28" s="29">
        <v>10178363</v>
      </c>
      <c r="E28" s="29">
        <v>10178363</v>
      </c>
      <c r="F28" s="29">
        <f>[4]Бюджет!$G$493</f>
        <v>9597101</v>
      </c>
      <c r="G28" s="29">
        <f>[4]Бюджет!$H$493</f>
        <v>9597101</v>
      </c>
      <c r="H28" s="26">
        <f>[3]Лист1!$E$31</f>
        <v>9514785</v>
      </c>
      <c r="I28" s="26">
        <f>[3]Лист1!$E$31</f>
        <v>9514785</v>
      </c>
      <c r="J28" s="8"/>
    </row>
    <row r="29" spans="1:10" s="12" customFormat="1" ht="15.6">
      <c r="A29" s="13"/>
      <c r="B29" s="13"/>
      <c r="C29" s="13"/>
      <c r="D29" s="13"/>
      <c r="E29" s="14"/>
      <c r="F29" s="14"/>
      <c r="G29" s="14"/>
      <c r="H29" s="11"/>
      <c r="I29" s="11"/>
    </row>
    <row r="30" spans="1:10" ht="18">
      <c r="A30" s="58" t="s">
        <v>27</v>
      </c>
      <c r="B30" s="58"/>
      <c r="C30" s="58"/>
      <c r="D30" s="58"/>
      <c r="E30" s="58"/>
      <c r="F30" s="58"/>
      <c r="G30" s="58"/>
      <c r="H30" s="9"/>
      <c r="I30" s="10"/>
      <c r="J30" s="10"/>
    </row>
    <row r="32" spans="1:10">
      <c r="A32" s="55" t="s">
        <v>21</v>
      </c>
      <c r="B32" s="55"/>
      <c r="C32" s="55"/>
      <c r="D32" s="55"/>
      <c r="E32" s="22"/>
      <c r="F32" s="56" t="s">
        <v>22</v>
      </c>
      <c r="G32" s="56"/>
    </row>
  </sheetData>
  <mergeCells count="23">
    <mergeCell ref="A32:D32"/>
    <mergeCell ref="F32:G32"/>
    <mergeCell ref="I4:J4"/>
    <mergeCell ref="H5:I6"/>
    <mergeCell ref="C5:C7"/>
    <mergeCell ref="D5:E6"/>
    <mergeCell ref="J5:J7"/>
    <mergeCell ref="F6:G6"/>
    <mergeCell ref="A30:G30"/>
    <mergeCell ref="J1:L1"/>
    <mergeCell ref="A24:A28"/>
    <mergeCell ref="B24:B28"/>
    <mergeCell ref="A8:A12"/>
    <mergeCell ref="B8:B12"/>
    <mergeCell ref="A13:A18"/>
    <mergeCell ref="B13:B18"/>
    <mergeCell ref="A19:A23"/>
    <mergeCell ref="B19:B23"/>
    <mergeCell ref="A3:J3"/>
    <mergeCell ref="A5:A7"/>
    <mergeCell ref="B5:B7"/>
    <mergeCell ref="F5:G5"/>
    <mergeCell ref="F2:I2"/>
  </mergeCells>
  <pageMargins left="0.45" right="0.42" top="0.43307086614173229" bottom="0.38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Лист2</vt:lpstr>
      <vt:lpstr>Лист3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2020-04-13T07:12:00Z</dcterms:modified>
</cp:coreProperties>
</file>