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9040" windowHeight="15840" tabRatio="717" activeTab="1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7'!$A$1:$P$172</definedName>
    <definedName name="_xlnm.Print_Area" localSheetId="1">'Прил 8'!$A$1:$J$40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K116" i="8"/>
  <c r="K100"/>
  <c r="K27"/>
  <c r="K21"/>
  <c r="K157"/>
  <c r="J157"/>
  <c r="K125"/>
  <c r="J125"/>
  <c r="K69"/>
  <c r="J69"/>
  <c r="K14"/>
  <c r="J14"/>
  <c r="D15" i="9" s="1"/>
  <c r="D12"/>
  <c r="O125" i="8" l="1"/>
  <c r="N125"/>
  <c r="M128"/>
  <c r="N128"/>
  <c r="O128"/>
  <c r="L128"/>
  <c r="N153"/>
  <c r="O153"/>
  <c r="M153"/>
  <c r="L153"/>
  <c r="J38" l="1"/>
  <c r="K38"/>
  <c r="K36"/>
  <c r="J36"/>
  <c r="O45" l="1"/>
  <c r="N45"/>
  <c r="M45"/>
  <c r="L45"/>
  <c r="O135" l="1"/>
  <c r="N135"/>
  <c r="M135"/>
  <c r="L135"/>
  <c r="L138" l="1"/>
  <c r="M119"/>
  <c r="O119"/>
  <c r="N119"/>
  <c r="L119"/>
  <c r="M48"/>
  <c r="L48"/>
  <c r="N48"/>
  <c r="O48"/>
  <c r="L36"/>
  <c r="M36"/>
  <c r="O71" l="1"/>
  <c r="N71"/>
  <c r="M71"/>
  <c r="L71"/>
  <c r="M16"/>
  <c r="L16"/>
  <c r="M27"/>
  <c r="L27"/>
  <c r="M160"/>
  <c r="L160"/>
  <c r="K71"/>
  <c r="K16"/>
  <c r="J71"/>
  <c r="L72"/>
  <c r="L12" s="1"/>
  <c r="J160"/>
  <c r="J159" s="1"/>
  <c r="K160"/>
  <c r="K159" s="1"/>
  <c r="E25" i="9"/>
  <c r="E29" s="1"/>
  <c r="D25"/>
  <c r="D29" s="1"/>
  <c r="G17"/>
  <c r="J11" i="8" l="1"/>
  <c r="J9" s="1"/>
  <c r="K11"/>
  <c r="K137"/>
  <c r="K135" s="1"/>
  <c r="J137"/>
  <c r="J135" s="1"/>
  <c r="L33"/>
  <c r="L30"/>
  <c r="O30"/>
  <c r="N30"/>
  <c r="M30"/>
  <c r="E34" i="9" l="1"/>
  <c r="D34"/>
  <c r="O84" i="8" l="1"/>
  <c r="N84"/>
  <c r="M84"/>
  <c r="L122"/>
  <c r="O91"/>
  <c r="N91"/>
  <c r="M91"/>
  <c r="L91"/>
  <c r="O42" l="1"/>
  <c r="N42"/>
  <c r="M42"/>
  <c r="L42"/>
  <c r="L110" l="1"/>
  <c r="M110"/>
  <c r="L113"/>
  <c r="M113"/>
  <c r="O116"/>
  <c r="N116"/>
  <c r="M116"/>
  <c r="L116"/>
  <c r="I17" i="9" l="1"/>
  <c r="H17"/>
  <c r="L21" i="8" l="1"/>
  <c r="O146"/>
  <c r="O87"/>
  <c r="N87"/>
  <c r="M87"/>
  <c r="L87"/>
  <c r="O39"/>
  <c r="O17" s="1"/>
  <c r="N39"/>
  <c r="N17" s="1"/>
  <c r="M39"/>
  <c r="M17" s="1"/>
  <c r="L39"/>
  <c r="L17" s="1"/>
  <c r="O132"/>
  <c r="N132"/>
  <c r="M132"/>
  <c r="L132"/>
  <c r="L127" s="1"/>
  <c r="O150"/>
  <c r="N150"/>
  <c r="M72"/>
  <c r="M12" s="1"/>
  <c r="O72"/>
  <c r="N72"/>
  <c r="F13" i="9" l="1"/>
  <c r="F12"/>
  <c r="O94" i="8" l="1"/>
  <c r="N94"/>
  <c r="M94"/>
  <c r="L94"/>
  <c r="O122" l="1"/>
  <c r="L63"/>
  <c r="O63"/>
  <c r="N63"/>
  <c r="M63"/>
  <c r="A1" i="9" l="1"/>
  <c r="L14" i="8" l="1"/>
  <c r="F15" i="9" s="1"/>
  <c r="F19" s="1"/>
  <c r="N129" i="8"/>
  <c r="O51" l="1"/>
  <c r="N51"/>
  <c r="M51"/>
  <c r="N122"/>
  <c r="L51" l="1"/>
  <c r="L146"/>
  <c r="M146"/>
  <c r="L150"/>
  <c r="M150"/>
  <c r="N146" l="1"/>
  <c r="L97" l="1"/>
  <c r="L18" l="1"/>
  <c r="O16" l="1"/>
  <c r="N16"/>
  <c r="E13" i="9"/>
  <c r="D13"/>
  <c r="E12"/>
  <c r="L66" i="8"/>
  <c r="M66"/>
  <c r="L24"/>
  <c r="M24"/>
  <c r="E15" i="9"/>
  <c r="E19" s="1"/>
  <c r="D30" l="1"/>
  <c r="E30"/>
  <c r="E20"/>
  <c r="E24" s="1"/>
  <c r="D20"/>
  <c r="D24" s="1"/>
  <c r="M33" i="8"/>
  <c r="K9" l="1"/>
  <c r="O36"/>
  <c r="N36"/>
  <c r="M21" l="1"/>
  <c r="M60"/>
  <c r="L54"/>
  <c r="O60"/>
  <c r="N60"/>
  <c r="L60"/>
  <c r="O106"/>
  <c r="N106"/>
  <c r="M106"/>
  <c r="O14"/>
  <c r="I15" i="9" s="1"/>
  <c r="I19" s="1"/>
  <c r="N14" i="8"/>
  <c r="H15" i="9" s="1"/>
  <c r="H19" s="1"/>
  <c r="M122" i="8"/>
  <c r="O66" l="1"/>
  <c r="N66"/>
  <c r="O54"/>
  <c r="N54"/>
  <c r="M54"/>
  <c r="O103" l="1"/>
  <c r="O77" s="1"/>
  <c r="O73" s="1"/>
  <c r="N103"/>
  <c r="N77" s="1"/>
  <c r="N73" s="1"/>
  <c r="M103"/>
  <c r="M77" s="1"/>
  <c r="M73" s="1"/>
  <c r="L103"/>
  <c r="L77" s="1"/>
  <c r="L73" s="1"/>
  <c r="L69" s="1"/>
  <c r="O12"/>
  <c r="N12"/>
  <c r="O24"/>
  <c r="N24"/>
  <c r="L106"/>
  <c r="L74" l="1"/>
  <c r="F20" i="9"/>
  <c r="F24" s="1"/>
  <c r="M74" i="8"/>
  <c r="O74"/>
  <c r="N74"/>
  <c r="M14"/>
  <c r="G15" i="9" s="1"/>
  <c r="G19" s="1"/>
  <c r="O18" i="8" l="1"/>
  <c r="N18"/>
  <c r="M18"/>
  <c r="L84"/>
  <c r="M81"/>
  <c r="L81"/>
  <c r="M129"/>
  <c r="L129"/>
  <c r="L57"/>
  <c r="L100"/>
  <c r="M138"/>
  <c r="M127" s="1"/>
  <c r="L125"/>
  <c r="F25" i="9" s="1"/>
  <c r="F29" s="1"/>
  <c r="L78" i="8"/>
  <c r="L13" l="1"/>
  <c r="M13"/>
  <c r="M125"/>
  <c r="G25" i="9" s="1"/>
  <c r="G29" s="1"/>
  <c r="L159" i="8"/>
  <c r="L11" s="1"/>
  <c r="L9" l="1"/>
  <c r="L157"/>
  <c r="F34" i="9" s="1"/>
  <c r="F30" s="1"/>
  <c r="M97" i="8"/>
  <c r="M78"/>
  <c r="O97" l="1"/>
  <c r="N97"/>
  <c r="O160"/>
  <c r="N160"/>
  <c r="O100"/>
  <c r="N100"/>
  <c r="M100"/>
  <c r="G13" i="9"/>
  <c r="H13"/>
  <c r="I13"/>
  <c r="O159" i="8" l="1"/>
  <c r="O11" s="1"/>
  <c r="M159"/>
  <c r="N159"/>
  <c r="N11" s="1"/>
  <c r="M69"/>
  <c r="G20" i="9" s="1"/>
  <c r="G24" s="1"/>
  <c r="N69" i="8"/>
  <c r="H20" i="9" s="1"/>
  <c r="H24" s="1"/>
  <c r="O69" i="8"/>
  <c r="I20" i="9" s="1"/>
  <c r="I24" s="1"/>
  <c r="M157" i="8" l="1"/>
  <c r="G34" i="9" s="1"/>
  <c r="G14" s="1"/>
  <c r="N157" i="8"/>
  <c r="H34" i="9" s="1"/>
  <c r="O157" i="8"/>
  <c r="I34" i="9" s="1"/>
  <c r="M11" i="8"/>
  <c r="M9" s="1"/>
  <c r="O57"/>
  <c r="N57"/>
  <c r="M57"/>
  <c r="O78"/>
  <c r="N78"/>
  <c r="I30" i="9" l="1"/>
  <c r="H30"/>
  <c r="G30"/>
  <c r="I12"/>
  <c r="H12"/>
  <c r="G12"/>
  <c r="G10" s="1"/>
  <c r="O33" i="8" l="1"/>
  <c r="N33"/>
  <c r="O81"/>
  <c r="N81"/>
  <c r="O129"/>
  <c r="N138"/>
  <c r="O138"/>
  <c r="O127" s="1"/>
  <c r="N127" l="1"/>
  <c r="N13" s="1"/>
  <c r="O13"/>
  <c r="I25" i="9"/>
  <c r="I29" s="1"/>
  <c r="H25" l="1"/>
  <c r="H29" s="1"/>
  <c r="H14" s="1"/>
  <c r="H10" s="1"/>
  <c r="I14"/>
  <c r="I10" s="1"/>
  <c r="N9" i="8"/>
  <c r="O9"/>
  <c r="F14" i="9" l="1"/>
  <c r="E14"/>
  <c r="E10" l="1"/>
  <c r="F10"/>
  <c r="D19"/>
  <c r="D14" s="1"/>
  <c r="D10" s="1"/>
</calcChain>
</file>

<file path=xl/sharedStrings.xml><?xml version="1.0" encoding="utf-8"?>
<sst xmlns="http://schemas.openxmlformats.org/spreadsheetml/2006/main" count="712" uniqueCount="167">
  <si>
    <t>Наименование  программы, подпрограммы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</si>
  <si>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</si>
  <si>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</si>
  <si>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</si>
  <si>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</si>
  <si>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</si>
  <si>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</si>
  <si>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</si>
  <si>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</si>
  <si>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</si>
  <si>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Плановый период</t>
  </si>
  <si>
    <t>план</t>
  </si>
  <si>
    <t>факт</t>
  </si>
  <si>
    <t>Примечание</t>
  </si>
  <si>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</si>
  <si>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</si>
  <si>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рублей</t>
  </si>
  <si>
    <t>0801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</si>
  <si>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</si>
  <si>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Приложение № 8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</si>
  <si>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</si>
  <si>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</si>
  <si>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</si>
  <si>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</si>
  <si>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</si>
  <si>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</si>
  <si>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</si>
  <si>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</si>
  <si>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</si>
  <si>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местный бюджет</t>
  </si>
  <si>
    <t>Развитие архивного дела</t>
  </si>
  <si>
    <t xml:space="preserve">"Развитие культуры ЗАТО Железногорск" 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</si>
  <si>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</si>
  <si>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</si>
  <si>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</si>
  <si>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</si>
  <si>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</si>
  <si>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</si>
  <si>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</si>
  <si>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</si>
  <si>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</si>
  <si>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</si>
  <si>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</si>
  <si>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</si>
  <si>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</si>
  <si>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</si>
  <si>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</si>
  <si>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</si>
  <si>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</si>
  <si>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</si>
  <si>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0830000020</t>
  </si>
  <si>
    <t>Администрация ЗАТО г.Железногорск</t>
  </si>
  <si>
    <t>009</t>
  </si>
  <si>
    <t>0820000090</t>
  </si>
  <si>
    <t>0113</t>
  </si>
  <si>
    <t xml:space="preserve"> Выполнение работ по обеспечению проведения праздников на территории ЗАТО Железногорск</t>
  </si>
  <si>
    <t>0840000010</t>
  </si>
  <si>
    <t>0840000000</t>
  </si>
  <si>
    <t>Пополнение фондов архива и эффективное использование архивных документов</t>
  </si>
  <si>
    <t>Исполнители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</si>
  <si>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</si>
  <si>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</si>
  <si>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</si>
  <si>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</si>
  <si>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>801</t>
  </si>
  <si>
    <t>0820000070</t>
  </si>
  <si>
    <t>870</t>
  </si>
  <si>
    <t>612</t>
  </si>
  <si>
    <t>600</t>
  </si>
  <si>
    <t>0703</t>
  </si>
  <si>
    <t>Проведение капитального ремонта здания МБУК ЦГБ им. М.Горького ул.Крупской,8</t>
  </si>
  <si>
    <t>0810000030</t>
  </si>
  <si>
    <t>Капитальный ремонт объектов МАУК ПКиО им.С.М.Кирова</t>
  </si>
  <si>
    <t>0820000120</t>
  </si>
  <si>
    <t xml:space="preserve">всего расходные обязательства </t>
  </si>
  <si>
    <t>по подпрограмме</t>
  </si>
  <si>
    <t>всего расходные обязательства</t>
  </si>
  <si>
    <t>Капитальный ремонт здания МБУК МВЦ по ул. Свердлова, 68</t>
  </si>
  <si>
    <t>Администрация ЗАТО г. Железногорск</t>
  </si>
  <si>
    <t>0810000040</t>
  </si>
  <si>
    <t>Резерв средств на софинансирование мероприятий по краевым программам в рамках подпрограммы "Досуг, искусство и народное творчество"</t>
  </si>
  <si>
    <t>Финансовое управление Администрации ЗАТО г. Железногорск</t>
  </si>
  <si>
    <t xml:space="preserve">Финансовое управление Администрация ЗАТО г.Железногорск </t>
  </si>
  <si>
    <t>Приобретение звукового оборудования</t>
  </si>
  <si>
    <t>0820000170</t>
  </si>
  <si>
    <t>Х</t>
  </si>
  <si>
    <t>Капитальный ремонт здания МБУК "Дворец культуры"</t>
  </si>
  <si>
    <t>Разработка дизайн-проекта. Обследование и разработка проектно-сметной документации по объекту библиотека № 6 (ул. Ленина, д.3) для проведения капитального ремонта</t>
  </si>
  <si>
    <t>0810000050</t>
  </si>
  <si>
    <t>по муниципальной программе "Развитие культуры ЗАТО Железногорск"</t>
  </si>
  <si>
    <t>0820000100</t>
  </si>
  <si>
    <t>08100L5190</t>
  </si>
  <si>
    <t>0820000110</t>
  </si>
  <si>
    <t>0820000180</t>
  </si>
  <si>
    <t>Капитальный ремонт здания МБУК "Центр досуга" . Входная группа</t>
  </si>
  <si>
    <t>Расходы на оказание услуг по сбору, обобщению и анализу информации о качестве оказания услуг организациями культуры</t>
  </si>
  <si>
    <t>0830000040</t>
  </si>
  <si>
    <t>240</t>
  </si>
  <si>
    <t>0810000100</t>
  </si>
  <si>
    <t>Материально-техническое оснащение</t>
  </si>
  <si>
    <t>КЦСР</t>
  </si>
  <si>
    <t xml:space="preserve">КВСР </t>
  </si>
  <si>
    <t xml:space="preserve">КФСР </t>
  </si>
  <si>
    <t xml:space="preserve">КВР </t>
  </si>
  <si>
    <t>КБК</t>
  </si>
  <si>
    <t>Наименовние главного распорядителя бюджетных средств</t>
  </si>
  <si>
    <t>план на год</t>
  </si>
  <si>
    <t>Расходы по годам, рублей</t>
  </si>
  <si>
    <t>Расходы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</si>
  <si>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</si>
  <si>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08100S4490</t>
  </si>
  <si>
    <t xml:space="preserve">08100R5190    </t>
  </si>
  <si>
    <t xml:space="preserve">08100R5190 </t>
  </si>
  <si>
    <t>110</t>
  </si>
  <si>
    <t>850</t>
  </si>
  <si>
    <t>610</t>
  </si>
  <si>
    <t>620</t>
  </si>
  <si>
    <t>Обеспечение безопасных и комфортных условий функционирования МАУК "ПКиО им. С.М. Кирова"</t>
  </si>
  <si>
    <t>0820000190</t>
  </si>
  <si>
    <t>Травкина Юлия Моисеевна 75-33-12</t>
  </si>
  <si>
    <t>2021 год</t>
  </si>
  <si>
    <t>Обеспечение безопасных и комфортных условий функционирования учреждений дополнительного образования в области культуры</t>
  </si>
  <si>
    <t>0810000110</t>
  </si>
  <si>
    <t>Материально-техническое оснащение учреждений культуры: МБУК МВЦ, МБУК ЦГБ им.М.Горького</t>
  </si>
  <si>
    <t>Расходы на поддержку отрасли культуры</t>
  </si>
  <si>
    <t>Расходы на комплектование книжных фондов библиотек муниципальных образований Красноярского края</t>
  </si>
  <si>
    <t>08100S4880</t>
  </si>
  <si>
    <t>Расходы на создание модельных муниципальных библиотек</t>
  </si>
  <si>
    <t>081А154540</t>
  </si>
  <si>
    <t>Ремонт здания МБУК ДК</t>
  </si>
  <si>
    <t>Обеспечение безопасных и комфортных условий функционирования учреждений: театров, культурно-досуговых учреждений и парка</t>
  </si>
  <si>
    <t>0820000160</t>
  </si>
  <si>
    <t>08200L4660</t>
  </si>
  <si>
    <t>320</t>
  </si>
  <si>
    <t>Расходы на оказание услуг по сбору, обобщению и анализу информации о качестве условий оказания услуг организациями культуры</t>
  </si>
  <si>
    <t>0830000050</t>
  </si>
  <si>
    <t>0820000200</t>
  </si>
  <si>
    <t>Реконструкция здания МБУК "Дворец культуры"</t>
  </si>
  <si>
    <t>410</t>
  </si>
  <si>
    <t>0810000120</t>
  </si>
  <si>
    <t>Расходы на подготовительные мероприятия в целях создания модельной библиотеки</t>
  </si>
  <si>
    <t>Расходы на подготовительные мероприятия в целях реконструкции здания Дворца культуры</t>
  </si>
  <si>
    <t>2019 (отчетный год)</t>
  </si>
  <si>
    <t>2020 (текущий год)</t>
  </si>
  <si>
    <t>2022 год</t>
  </si>
  <si>
    <t>Расходы на оснащение образовательных учреждений в сфере культуры музыкальными инструментами, оборудованием и учебными материалами</t>
  </si>
  <si>
    <t>083A155191</t>
  </si>
  <si>
    <t>0804</t>
  </si>
  <si>
    <t>Капитальный ремонт здания МБУК МВЦ по ул. Свердлова, 68 с благоустройством прилегающей территории</t>
  </si>
  <si>
    <t>0810000130</t>
  </si>
  <si>
    <t>Начальник Социального отдела</t>
  </si>
  <si>
    <t>Администрации ЗАТО г. Железногорск________________А.М. Бачило</t>
  </si>
  <si>
    <t>Парфенова Елена Владимировна 76-56-61</t>
  </si>
  <si>
    <t>отчетный период январь - декабрь
факт</t>
  </si>
  <si>
    <t xml:space="preserve"> 2020 год</t>
  </si>
  <si>
    <t>0810000150</t>
  </si>
  <si>
    <t>Обеспечение безопасных и комфортных условий функционирования МБУК МВЦ</t>
  </si>
  <si>
    <t>0820000210</t>
  </si>
  <si>
    <t>Расходы на сохранение, возрождение и развитие народных художественных промыслов и ремесел</t>
  </si>
  <si>
    <t>0503</t>
  </si>
  <si>
    <t>0810000140</t>
  </si>
  <si>
    <t>Расходы на установку мемориальной доски Почетному гражданину города Л.И. Кузнецову</t>
  </si>
  <si>
    <t xml:space="preserve">Обеспечение безопасных и комфортных условий функционирования МБУК ЦГБ им.М.Горького </t>
  </si>
  <si>
    <t>Неиспользованные средства по МКУ "Управление культуры" - 771772,85 руб. возвращены в бюджет, в т.ч. по расходам на командировки - 68348,90 руб.; по начислениям на заработную плату - 58709,96 руб.; по прочим расходам - 642800,28 руб.; выплата среднемесячного заработка на период трудоустройства сокращенных работников - 1910,33 руб. Средства в сумме 303748 руб. не были востребованы.</t>
  </si>
  <si>
    <t>Экономия по контракту</t>
  </si>
  <si>
    <t>Подрядчиком выполнен комплекс работ - в здании выявлены признаки культурного наследия. Реконструкция приостановлена</t>
  </si>
  <si>
    <t xml:space="preserve">172274,94 - остаток бюджетных обязательств для оплаты кредиторской задолженности по контрактам 2020 года
10923,27 остаток бюджетных обязательств. Возвращены в бюджет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</si>
</sst>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3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FF0000"/>
      <name val="Arial Cyr"/>
      <charset val="204"/>
    </font>
    <font>
      <b/>
      <sz val="16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313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165" fontId="5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right" wrapText="1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vertical="center" wrapText="1"/>
    </xf>
    <xf numFmtId="165" fontId="5" fillId="3" borderId="0" xfId="0" applyNumberFormat="1" applyFont="1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/>
    <xf numFmtId="0" fontId="9" fillId="0" borderId="3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4" fontId="9" fillId="3" borderId="2" xfId="0" applyNumberFormat="1" applyFont="1" applyFill="1" applyBorder="1"/>
    <xf numFmtId="0" fontId="22" fillId="4" borderId="1" xfId="0" applyFont="1" applyFill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0" fontId="22" fillId="5" borderId="1" xfId="0" applyFont="1" applyFill="1" applyBorder="1" applyAlignment="1">
      <alignment horizontal="left" wrapText="1"/>
    </xf>
    <xf numFmtId="49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13" fillId="0" borderId="5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wrapText="1"/>
    </xf>
    <xf numFmtId="4" fontId="23" fillId="4" borderId="1" xfId="0" applyNumberFormat="1" applyFont="1" applyFill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0" fontId="20" fillId="0" borderId="0" xfId="0" applyFont="1" applyFill="1"/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vertical="center" wrapText="1"/>
    </xf>
    <xf numFmtId="4" fontId="7" fillId="0" borderId="4" xfId="0" applyNumberFormat="1" applyFont="1" applyFill="1" applyBorder="1" applyAlignment="1">
      <alignment horizontal="left" vertical="center" wrapText="1"/>
    </xf>
    <xf numFmtId="4" fontId="24" fillId="0" borderId="2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/>
    </xf>
    <xf numFmtId="4" fontId="27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0" fontId="22" fillId="3" borderId="1" xfId="0" applyFont="1" applyFill="1" applyBorder="1" applyAlignment="1">
      <alignment horizontal="left" wrapText="1"/>
    </xf>
    <xf numFmtId="4" fontId="9" fillId="3" borderId="1" xfId="0" applyNumberFormat="1" applyFont="1" applyFill="1" applyBorder="1" applyAlignment="1" applyProtection="1">
      <alignment horizontal="right" vertical="top" wrapText="1"/>
    </xf>
    <xf numFmtId="4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/>
    </xf>
    <xf numFmtId="0" fontId="22" fillId="5" borderId="1" xfId="0" applyFont="1" applyFill="1" applyBorder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20" fillId="0" borderId="0" xfId="0" applyFont="1"/>
    <xf numFmtId="4" fontId="28" fillId="0" borderId="0" xfId="0" applyNumberFormat="1" applyFont="1" applyFill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4" fontId="16" fillId="0" borderId="0" xfId="0" applyNumberFormat="1" applyFont="1" applyAlignment="1">
      <alignment horizontal="center" vertical="center" wrapText="1"/>
    </xf>
    <xf numFmtId="4" fontId="29" fillId="0" borderId="0" xfId="0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9" fontId="25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" fontId="1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25" fillId="0" borderId="0" xfId="0" applyNumberFormat="1" applyFont="1" applyFill="1" applyAlignment="1">
      <alignment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29" fillId="0" borderId="0" xfId="0" applyNumberFormat="1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quotePrefix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8" xfId="0" quotePrefix="1" applyNumberFormat="1" applyFont="1" applyFill="1" applyBorder="1" applyAlignment="1">
      <alignment horizontal="center" vertical="center" wrapText="1"/>
    </xf>
    <xf numFmtId="49" fontId="9" fillId="4" borderId="6" xfId="0" quotePrefix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49" fontId="9" fillId="3" borderId="7" xfId="0" quotePrefix="1" applyNumberFormat="1" applyFont="1" applyFill="1" applyBorder="1" applyAlignment="1">
      <alignment horizontal="center" vertical="center" wrapText="1"/>
    </xf>
    <xf numFmtId="49" fontId="9" fillId="3" borderId="8" xfId="0" quotePrefix="1" applyNumberFormat="1" applyFont="1" applyFill="1" applyBorder="1" applyAlignment="1">
      <alignment horizontal="center" vertical="center" wrapText="1"/>
    </xf>
    <xf numFmtId="49" fontId="9" fillId="3" borderId="6" xfId="0" quotePrefix="1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4" borderId="1" xfId="0" quotePrefix="1" applyNumberFormat="1" applyFont="1" applyFill="1" applyBorder="1" applyAlignment="1">
      <alignment horizontal="center" vertical="center" wrapText="1"/>
    </xf>
    <xf numFmtId="49" fontId="9" fillId="4" borderId="7" xfId="0" quotePrefix="1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horizontal="center" vertical="center" wrapText="1"/>
    </xf>
    <xf numFmtId="49" fontId="9" fillId="5" borderId="8" xfId="0" quotePrefix="1" applyNumberFormat="1" applyFont="1" applyFill="1" applyBorder="1" applyAlignment="1">
      <alignment horizontal="center" vertical="center" wrapText="1"/>
    </xf>
    <xf numFmtId="49" fontId="9" fillId="5" borderId="6" xfId="0" quotePrefix="1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49" fontId="9" fillId="5" borderId="1" xfId="0" quotePrefix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9" fillId="5" borderId="8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0" fillId="3" borderId="3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49" fontId="9" fillId="6" borderId="7" xfId="0" quotePrefix="1" applyNumberFormat="1" applyFont="1" applyFill="1" applyBorder="1" applyAlignment="1">
      <alignment horizontal="center" vertical="center" wrapText="1"/>
    </xf>
    <xf numFmtId="49" fontId="9" fillId="6" borderId="8" xfId="0" quotePrefix="1" applyNumberFormat="1" applyFont="1" applyFill="1" applyBorder="1" applyAlignment="1">
      <alignment horizontal="center" vertical="center" wrapText="1"/>
    </xf>
    <xf numFmtId="49" fontId="9" fillId="6" borderId="6" xfId="0" quotePrefix="1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left" vertical="top" wrapText="1"/>
    </xf>
    <xf numFmtId="4" fontId="13" fillId="0" borderId="5" xfId="0" applyNumberFormat="1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top" wrapText="1"/>
    </xf>
    <xf numFmtId="164" fontId="9" fillId="0" borderId="4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left" vertical="top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22" fillId="4" borderId="3" xfId="0" applyFont="1" applyFill="1" applyBorder="1" applyAlignment="1">
      <alignment horizontal="left" wrapText="1"/>
    </xf>
    <xf numFmtId="0" fontId="22" fillId="4" borderId="5" xfId="0" applyFont="1" applyFill="1" applyBorder="1" applyAlignment="1">
      <alignment horizontal="left" wrapText="1"/>
    </xf>
    <xf numFmtId="49" fontId="9" fillId="4" borderId="13" xfId="0" applyNumberFormat="1" applyFont="1" applyFill="1" applyBorder="1" applyAlignment="1">
      <alignment horizontal="center" vertical="center" wrapText="1"/>
    </xf>
    <xf numFmtId="49" fontId="9" fillId="4" borderId="14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1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85"/>
  <sheetViews>
    <sheetView zoomScale="80" zoomScaleNormal="80" zoomScaleSheetLayoutView="90" zoomScalePageLayoutView="25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K118" sqref="K118"/>
    </sheetView>
  </sheetViews>
  <sheetFormatPr defaultColWidth="9.140625" defaultRowHeight="15.75"/>
  <cols>
    <col min="1" max="1" width="15.7109375" style="28" customWidth="1"/>
    <col min="2" max="2" width="27.140625" style="28" customWidth="1"/>
    <col min="3" max="3" width="17.42578125" style="9" customWidth="1"/>
    <col min="4" max="4" width="3.28515625" style="1" customWidth="1"/>
    <col min="5" max="5" width="3" style="1" customWidth="1"/>
    <col min="6" max="7" width="6.7109375" style="1" customWidth="1"/>
    <col min="8" max="8" width="7.5703125" style="1" customWidth="1"/>
    <col min="9" max="9" width="6.140625" style="1" customWidth="1"/>
    <col min="10" max="10" width="15.28515625" style="1" customWidth="1"/>
    <col min="11" max="11" width="14.85546875" style="1" customWidth="1"/>
    <col min="12" max="12" width="15.140625" style="1" customWidth="1"/>
    <col min="13" max="13" width="17.7109375" style="12" customWidth="1"/>
    <col min="14" max="15" width="14.7109375" style="12" customWidth="1"/>
    <col min="16" max="16" width="45.85546875" style="12" customWidth="1"/>
    <col min="17" max="17" width="15.85546875" style="6" customWidth="1"/>
    <col min="18" max="18" width="15.5703125" style="1" customWidth="1"/>
    <col min="19" max="19" width="17" style="1" customWidth="1"/>
    <col min="20" max="20" width="17.5703125" style="1" customWidth="1"/>
    <col min="21" max="21" width="14.28515625" style="1" customWidth="1"/>
    <col min="22" max="16384" width="9.140625" style="1"/>
  </cols>
  <sheetData>
    <row r="1" spans="1:20" ht="18.75" customHeight="1">
      <c r="A1" s="130" t="s">
        <v>154</v>
      </c>
      <c r="B1" s="27"/>
      <c r="C1" s="31"/>
      <c r="D1" s="7"/>
      <c r="E1" s="7"/>
      <c r="F1" s="7"/>
      <c r="G1" s="7"/>
      <c r="H1" s="7"/>
      <c r="I1" s="7"/>
      <c r="J1" s="106"/>
      <c r="K1" s="106"/>
      <c r="L1" s="7"/>
      <c r="M1" s="7"/>
      <c r="N1" s="216" t="s">
        <v>14</v>
      </c>
      <c r="O1" s="216"/>
      <c r="P1" s="216"/>
      <c r="Q1" s="8"/>
      <c r="R1" s="9"/>
      <c r="S1" s="9"/>
      <c r="T1" s="9"/>
    </row>
    <row r="2" spans="1:20" ht="38.450000000000003" customHeight="1">
      <c r="A2" s="27"/>
      <c r="B2" s="27"/>
      <c r="C2" s="31"/>
      <c r="D2" s="7"/>
      <c r="E2" s="7"/>
      <c r="F2" s="7"/>
      <c r="G2" s="7"/>
      <c r="H2" s="7"/>
      <c r="I2" s="7"/>
      <c r="J2" s="105"/>
      <c r="K2" s="105"/>
      <c r="L2" s="7"/>
      <c r="M2" s="7"/>
      <c r="N2" s="217" t="s">
        <v>15</v>
      </c>
      <c r="O2" s="217"/>
      <c r="P2" s="217"/>
      <c r="Q2" s="8"/>
      <c r="R2" s="9"/>
      <c r="S2" s="9"/>
      <c r="T2" s="9"/>
    </row>
    <row r="3" spans="1:20" ht="76.5" customHeight="1">
      <c r="A3" s="225" t="s">
        <v>18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10"/>
      <c r="R3" s="11"/>
      <c r="S3" s="11"/>
      <c r="T3" s="11"/>
    </row>
    <row r="4" spans="1:20">
      <c r="J4" s="100"/>
      <c r="K4" s="100"/>
      <c r="O4" s="222" t="s">
        <v>16</v>
      </c>
      <c r="P4" s="223"/>
    </row>
    <row r="5" spans="1:20" ht="15.6" customHeight="1">
      <c r="A5" s="201" t="s">
        <v>34</v>
      </c>
      <c r="B5" s="201" t="s">
        <v>0</v>
      </c>
      <c r="C5" s="202" t="s">
        <v>105</v>
      </c>
      <c r="D5" s="257" t="s">
        <v>104</v>
      </c>
      <c r="E5" s="257"/>
      <c r="F5" s="257"/>
      <c r="G5" s="257"/>
      <c r="H5" s="257"/>
      <c r="I5" s="257"/>
      <c r="J5" s="249" t="s">
        <v>107</v>
      </c>
      <c r="K5" s="250"/>
      <c r="L5" s="251"/>
      <c r="M5" s="251"/>
      <c r="N5" s="252"/>
      <c r="O5" s="253"/>
      <c r="P5" s="80"/>
      <c r="R5" s="4"/>
      <c r="S5" s="4"/>
      <c r="T5" s="4"/>
    </row>
    <row r="6" spans="1:20">
      <c r="A6" s="201"/>
      <c r="B6" s="201"/>
      <c r="C6" s="202"/>
      <c r="D6" s="257" t="s">
        <v>100</v>
      </c>
      <c r="E6" s="257"/>
      <c r="F6" s="257"/>
      <c r="G6" s="257" t="s">
        <v>101</v>
      </c>
      <c r="H6" s="212" t="s">
        <v>102</v>
      </c>
      <c r="I6" s="257" t="s">
        <v>103</v>
      </c>
      <c r="J6" s="220" t="s">
        <v>142</v>
      </c>
      <c r="K6" s="220"/>
      <c r="L6" s="221" t="s">
        <v>143</v>
      </c>
      <c r="M6" s="254"/>
      <c r="N6" s="220" t="s">
        <v>10</v>
      </c>
      <c r="O6" s="221"/>
      <c r="P6" s="226" t="s">
        <v>13</v>
      </c>
      <c r="R6" s="4"/>
      <c r="S6" s="4"/>
      <c r="T6" s="4"/>
    </row>
    <row r="7" spans="1:20" ht="15.6" customHeight="1">
      <c r="A7" s="201"/>
      <c r="B7" s="201"/>
      <c r="C7" s="202"/>
      <c r="D7" s="257"/>
      <c r="E7" s="257"/>
      <c r="F7" s="257"/>
      <c r="G7" s="257"/>
      <c r="H7" s="212"/>
      <c r="I7" s="257"/>
      <c r="J7" s="220"/>
      <c r="K7" s="220"/>
      <c r="L7" s="255" t="s">
        <v>106</v>
      </c>
      <c r="M7" s="255" t="s">
        <v>153</v>
      </c>
      <c r="N7" s="220"/>
      <c r="O7" s="221"/>
      <c r="P7" s="226"/>
      <c r="R7" s="4"/>
      <c r="S7" s="4"/>
      <c r="T7" s="4"/>
    </row>
    <row r="8" spans="1:20" ht="32.450000000000003" customHeight="1">
      <c r="A8" s="201"/>
      <c r="B8" s="201"/>
      <c r="C8" s="202"/>
      <c r="D8" s="257"/>
      <c r="E8" s="257"/>
      <c r="F8" s="257"/>
      <c r="G8" s="257"/>
      <c r="H8" s="212"/>
      <c r="I8" s="257"/>
      <c r="J8" s="54" t="s">
        <v>11</v>
      </c>
      <c r="K8" s="54" t="s">
        <v>12</v>
      </c>
      <c r="L8" s="256"/>
      <c r="M8" s="272"/>
      <c r="N8" s="79" t="s">
        <v>120</v>
      </c>
      <c r="O8" s="79" t="s">
        <v>144</v>
      </c>
      <c r="P8" s="81"/>
      <c r="R8" s="4"/>
      <c r="S8" s="4"/>
      <c r="T8" s="4"/>
    </row>
    <row r="9" spans="1:20" ht="25.5">
      <c r="A9" s="199" t="s">
        <v>4</v>
      </c>
      <c r="B9" s="199" t="s">
        <v>31</v>
      </c>
      <c r="C9" s="32" t="s">
        <v>74</v>
      </c>
      <c r="D9" s="166" t="s">
        <v>35</v>
      </c>
      <c r="E9" s="166"/>
      <c r="F9" s="166"/>
      <c r="G9" s="78" t="s">
        <v>85</v>
      </c>
      <c r="H9" s="78" t="s">
        <v>85</v>
      </c>
      <c r="I9" s="53" t="s">
        <v>85</v>
      </c>
      <c r="J9" s="55">
        <f>J11+J12+J13</f>
        <v>531097098.66000003</v>
      </c>
      <c r="K9" s="55">
        <f>K11+K12+K13</f>
        <v>503398484.62</v>
      </c>
      <c r="L9" s="55">
        <f>L11+L12+L13</f>
        <v>489701390.19999999</v>
      </c>
      <c r="M9" s="55">
        <f>+M11+M12+M13</f>
        <v>467936473.49000001</v>
      </c>
      <c r="N9" s="55">
        <f>+N11+N12+N13</f>
        <v>436005504</v>
      </c>
      <c r="O9" s="55">
        <f>+O11+O12+O13</f>
        <v>435897504</v>
      </c>
      <c r="P9" s="218"/>
      <c r="Q9" s="13"/>
      <c r="R9" s="13"/>
      <c r="S9" s="3"/>
      <c r="T9" s="3"/>
    </row>
    <row r="10" spans="1:20">
      <c r="A10" s="199"/>
      <c r="B10" s="199"/>
      <c r="C10" s="46" t="s">
        <v>1</v>
      </c>
      <c r="D10" s="165"/>
      <c r="E10" s="165"/>
      <c r="F10" s="165"/>
      <c r="G10" s="78"/>
      <c r="H10" s="78"/>
      <c r="I10" s="53"/>
      <c r="J10" s="2"/>
      <c r="K10" s="2"/>
      <c r="L10" s="2"/>
      <c r="M10" s="2"/>
      <c r="N10" s="2"/>
      <c r="O10" s="2"/>
      <c r="P10" s="218"/>
      <c r="Q10" s="13"/>
      <c r="R10" s="13"/>
      <c r="S10" s="4"/>
      <c r="T10" s="4"/>
    </row>
    <row r="11" spans="1:20" s="49" customFormat="1" ht="45">
      <c r="A11" s="199"/>
      <c r="B11" s="199"/>
      <c r="C11" s="71" t="s">
        <v>51</v>
      </c>
      <c r="D11" s="189" t="s">
        <v>35</v>
      </c>
      <c r="E11" s="189"/>
      <c r="F11" s="189"/>
      <c r="G11" s="72" t="s">
        <v>52</v>
      </c>
      <c r="H11" s="72" t="s">
        <v>17</v>
      </c>
      <c r="I11" s="72" t="s">
        <v>85</v>
      </c>
      <c r="J11" s="73">
        <f>J16+J71+J159+J128</f>
        <v>69835185</v>
      </c>
      <c r="K11" s="73">
        <f>K16+K71+K128+K159</f>
        <v>47536478.009999998</v>
      </c>
      <c r="L11" s="73">
        <f>L16+L71+L159+L128</f>
        <v>47670116.640000001</v>
      </c>
      <c r="M11" s="73">
        <f>M71+M159+M128+M16</f>
        <v>26980720.780000001</v>
      </c>
      <c r="N11" s="73">
        <f>N71+N159+N128+N16</f>
        <v>11765811</v>
      </c>
      <c r="O11" s="73">
        <f>O71+O159+O128+O16</f>
        <v>6852811</v>
      </c>
      <c r="P11" s="218"/>
      <c r="Q11" s="13"/>
      <c r="R11" s="13"/>
      <c r="S11" s="4"/>
      <c r="T11" s="50"/>
    </row>
    <row r="12" spans="1:20" s="49" customFormat="1" ht="75" hidden="1">
      <c r="A12" s="199"/>
      <c r="B12" s="199"/>
      <c r="C12" s="74" t="s">
        <v>81</v>
      </c>
      <c r="D12" s="200" t="s">
        <v>35</v>
      </c>
      <c r="E12" s="200"/>
      <c r="F12" s="200"/>
      <c r="G12" s="75" t="s">
        <v>64</v>
      </c>
      <c r="H12" s="75" t="s">
        <v>17</v>
      </c>
      <c r="I12" s="75" t="s">
        <v>85</v>
      </c>
      <c r="J12" s="76">
        <v>0</v>
      </c>
      <c r="K12" s="76">
        <v>0</v>
      </c>
      <c r="L12" s="76">
        <f>L72</f>
        <v>0</v>
      </c>
      <c r="M12" s="76">
        <f>M72</f>
        <v>0</v>
      </c>
      <c r="N12" s="76">
        <f t="shared" ref="N12:O12" si="0">N72</f>
        <v>0</v>
      </c>
      <c r="O12" s="76">
        <f t="shared" si="0"/>
        <v>0</v>
      </c>
      <c r="P12" s="218"/>
      <c r="Q12" s="13"/>
      <c r="R12" s="13"/>
      <c r="S12" s="4"/>
      <c r="T12" s="50"/>
    </row>
    <row r="13" spans="1:20" ht="25.5">
      <c r="A13" s="199"/>
      <c r="B13" s="199"/>
      <c r="C13" s="32" t="s">
        <v>5</v>
      </c>
      <c r="D13" s="166" t="s">
        <v>35</v>
      </c>
      <c r="E13" s="166"/>
      <c r="F13" s="166"/>
      <c r="G13" s="78" t="s">
        <v>8</v>
      </c>
      <c r="H13" s="78" t="s">
        <v>17</v>
      </c>
      <c r="I13" s="53" t="s">
        <v>68</v>
      </c>
      <c r="J13" s="15">
        <v>461261913.66000003</v>
      </c>
      <c r="K13" s="15">
        <v>455862006.61000001</v>
      </c>
      <c r="L13" s="15">
        <f>L17+L73+L127</f>
        <v>442031273.56</v>
      </c>
      <c r="M13" s="15">
        <f>M17+M73+M127</f>
        <v>440955752.71000004</v>
      </c>
      <c r="N13" s="15">
        <f>N17+N73+N127</f>
        <v>424239693</v>
      </c>
      <c r="O13" s="15">
        <f>O17+O73+O127</f>
        <v>429044693</v>
      </c>
      <c r="P13" s="219"/>
      <c r="Q13" s="139"/>
      <c r="R13" s="13"/>
      <c r="S13" s="4"/>
      <c r="T13" s="4"/>
    </row>
    <row r="14" spans="1:20" ht="25.5">
      <c r="A14" s="199" t="s">
        <v>32</v>
      </c>
      <c r="B14" s="199" t="s">
        <v>60</v>
      </c>
      <c r="C14" s="32" t="s">
        <v>74</v>
      </c>
      <c r="D14" s="166" t="s">
        <v>36</v>
      </c>
      <c r="E14" s="166"/>
      <c r="F14" s="166"/>
      <c r="G14" s="78" t="s">
        <v>85</v>
      </c>
      <c r="H14" s="78" t="s">
        <v>17</v>
      </c>
      <c r="I14" s="53" t="s">
        <v>85</v>
      </c>
      <c r="J14" s="15">
        <f>J16+J17</f>
        <v>141613275.34999999</v>
      </c>
      <c r="K14" s="15">
        <f>K16+K17</f>
        <v>123985586.09</v>
      </c>
      <c r="L14" s="15">
        <f>L16+L17</f>
        <v>102152675</v>
      </c>
      <c r="M14" s="15">
        <f t="shared" ref="M14:O14" si="1">M16+M17</f>
        <v>101736708.34999999</v>
      </c>
      <c r="N14" s="15">
        <f t="shared" si="1"/>
        <v>82154133</v>
      </c>
      <c r="O14" s="15">
        <f t="shared" si="1"/>
        <v>82154133</v>
      </c>
      <c r="P14" s="224"/>
      <c r="Q14" s="13"/>
      <c r="R14" s="13"/>
    </row>
    <row r="15" spans="1:20">
      <c r="A15" s="199"/>
      <c r="B15" s="199"/>
      <c r="C15" s="46" t="s">
        <v>1</v>
      </c>
      <c r="D15" s="165"/>
      <c r="E15" s="165"/>
      <c r="F15" s="165"/>
      <c r="G15" s="78"/>
      <c r="H15" s="78"/>
      <c r="I15" s="53"/>
      <c r="J15" s="15"/>
      <c r="K15" s="15"/>
      <c r="L15" s="15"/>
      <c r="M15" s="15"/>
      <c r="N15" s="15"/>
      <c r="O15" s="15"/>
      <c r="P15" s="218"/>
      <c r="Q15" s="13"/>
      <c r="R15" s="13"/>
    </row>
    <row r="16" spans="1:20" ht="38.25">
      <c r="A16" s="199"/>
      <c r="B16" s="199"/>
      <c r="C16" s="77" t="s">
        <v>78</v>
      </c>
      <c r="D16" s="189" t="s">
        <v>36</v>
      </c>
      <c r="E16" s="189"/>
      <c r="F16" s="189"/>
      <c r="G16" s="72" t="s">
        <v>52</v>
      </c>
      <c r="H16" s="72" t="s">
        <v>17</v>
      </c>
      <c r="I16" s="72" t="s">
        <v>85</v>
      </c>
      <c r="J16" s="73">
        <v>49000000</v>
      </c>
      <c r="K16" s="73">
        <f>K23</f>
        <v>32610904.850000001</v>
      </c>
      <c r="L16" s="73">
        <f>L23+L29</f>
        <v>15410000</v>
      </c>
      <c r="M16" s="73">
        <f>M23+M29</f>
        <v>14994033.350000001</v>
      </c>
      <c r="N16" s="73">
        <f t="shared" ref="N16:O16" si="2">N21</f>
        <v>0</v>
      </c>
      <c r="O16" s="73">
        <f t="shared" si="2"/>
        <v>0</v>
      </c>
      <c r="P16" s="218"/>
      <c r="Q16" s="13"/>
      <c r="R16" s="13"/>
    </row>
    <row r="17" spans="1:18" ht="25.5">
      <c r="A17" s="199"/>
      <c r="B17" s="199"/>
      <c r="C17" s="32" t="s">
        <v>5</v>
      </c>
      <c r="D17" s="166" t="s">
        <v>36</v>
      </c>
      <c r="E17" s="166"/>
      <c r="F17" s="166"/>
      <c r="G17" s="78" t="s">
        <v>8</v>
      </c>
      <c r="H17" s="78" t="s">
        <v>17</v>
      </c>
      <c r="I17" s="53" t="s">
        <v>68</v>
      </c>
      <c r="J17" s="15">
        <v>92613275.349999994</v>
      </c>
      <c r="K17" s="15">
        <v>91374681.239999995</v>
      </c>
      <c r="L17" s="15">
        <f>L20+L26+L32+L35+L59+L56+L68+L62+L38+L53+L65+L39+L44+L50+L47</f>
        <v>86742675</v>
      </c>
      <c r="M17" s="15">
        <f t="shared" ref="M17:O17" si="3">M20+M26+M32+M35+M59+M56+M68+M62+M38+M53+M65+M39+M44+M50+M47</f>
        <v>86742675</v>
      </c>
      <c r="N17" s="15">
        <f t="shared" si="3"/>
        <v>82154133</v>
      </c>
      <c r="O17" s="15">
        <f t="shared" si="3"/>
        <v>82154133</v>
      </c>
      <c r="P17" s="219"/>
      <c r="Q17" s="139"/>
      <c r="R17" s="13"/>
    </row>
    <row r="18" spans="1:18" ht="25.5" hidden="1" customHeight="1">
      <c r="A18" s="159"/>
      <c r="B18" s="159" t="s">
        <v>70</v>
      </c>
      <c r="C18" s="32" t="s">
        <v>74</v>
      </c>
      <c r="D18" s="166" t="s">
        <v>71</v>
      </c>
      <c r="E18" s="166"/>
      <c r="F18" s="166"/>
      <c r="G18" s="78" t="s">
        <v>8</v>
      </c>
      <c r="H18" s="78" t="s">
        <v>17</v>
      </c>
      <c r="I18" s="53" t="s">
        <v>67</v>
      </c>
      <c r="J18" s="15">
        <v>0</v>
      </c>
      <c r="K18" s="15">
        <v>0</v>
      </c>
      <c r="L18" s="15">
        <f>L20</f>
        <v>0</v>
      </c>
      <c r="M18" s="15">
        <f t="shared" ref="M18:O18" si="4">M20</f>
        <v>0</v>
      </c>
      <c r="N18" s="15">
        <f t="shared" si="4"/>
        <v>0</v>
      </c>
      <c r="O18" s="15">
        <f t="shared" si="4"/>
        <v>0</v>
      </c>
      <c r="P18" s="240"/>
      <c r="Q18" s="13"/>
      <c r="R18" s="13"/>
    </row>
    <row r="19" spans="1:18" ht="15.75" hidden="1" customHeight="1">
      <c r="A19" s="159"/>
      <c r="B19" s="159"/>
      <c r="C19" s="46" t="s">
        <v>1</v>
      </c>
      <c r="D19" s="165"/>
      <c r="E19" s="165"/>
      <c r="F19" s="165"/>
      <c r="G19" s="78"/>
      <c r="H19" s="78"/>
      <c r="I19" s="53"/>
      <c r="J19" s="15"/>
      <c r="K19" s="15"/>
      <c r="L19" s="15"/>
      <c r="M19" s="15"/>
      <c r="N19" s="15"/>
      <c r="O19" s="15"/>
      <c r="P19" s="241"/>
      <c r="Q19" s="13"/>
      <c r="R19" s="13"/>
    </row>
    <row r="20" spans="1:18" ht="43.15" hidden="1" customHeight="1">
      <c r="A20" s="159"/>
      <c r="B20" s="159"/>
      <c r="C20" s="32" t="s">
        <v>5</v>
      </c>
      <c r="D20" s="166" t="s">
        <v>71</v>
      </c>
      <c r="E20" s="166"/>
      <c r="F20" s="166"/>
      <c r="G20" s="78" t="s">
        <v>8</v>
      </c>
      <c r="H20" s="78" t="s">
        <v>17</v>
      </c>
      <c r="I20" s="53" t="s">
        <v>67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242"/>
      <c r="Q20" s="13"/>
      <c r="R20" s="13"/>
    </row>
    <row r="21" spans="1:18" ht="33" customHeight="1">
      <c r="A21" s="203"/>
      <c r="B21" s="192" t="s">
        <v>77</v>
      </c>
      <c r="C21" s="111" t="s">
        <v>74</v>
      </c>
      <c r="D21" s="198" t="s">
        <v>79</v>
      </c>
      <c r="E21" s="186"/>
      <c r="F21" s="187"/>
      <c r="G21" s="112" t="s">
        <v>52</v>
      </c>
      <c r="H21" s="112" t="s">
        <v>17</v>
      </c>
      <c r="I21" s="112" t="s">
        <v>97</v>
      </c>
      <c r="J21" s="113">
        <v>49000000</v>
      </c>
      <c r="K21" s="113">
        <f>K23</f>
        <v>32610904.850000001</v>
      </c>
      <c r="L21" s="113">
        <f>L23</f>
        <v>9710000</v>
      </c>
      <c r="M21" s="113">
        <f>M23</f>
        <v>9578758.8900000006</v>
      </c>
      <c r="N21" s="113">
        <v>0</v>
      </c>
      <c r="O21" s="113">
        <v>0</v>
      </c>
      <c r="P21" s="156" t="s">
        <v>164</v>
      </c>
      <c r="Q21" s="13"/>
      <c r="R21" s="13"/>
    </row>
    <row r="22" spans="1:18" ht="16.5" customHeight="1">
      <c r="A22" s="204"/>
      <c r="B22" s="193"/>
      <c r="C22" s="114" t="s">
        <v>1</v>
      </c>
      <c r="D22" s="185"/>
      <c r="E22" s="186"/>
      <c r="F22" s="187"/>
      <c r="G22" s="112"/>
      <c r="H22" s="112"/>
      <c r="I22" s="112"/>
      <c r="J22" s="113"/>
      <c r="K22" s="113"/>
      <c r="L22" s="113"/>
      <c r="M22" s="113"/>
      <c r="N22" s="113"/>
      <c r="O22" s="113"/>
      <c r="P22" s="157"/>
      <c r="Q22" s="13"/>
      <c r="R22" s="13"/>
    </row>
    <row r="23" spans="1:18" ht="40.5" customHeight="1">
      <c r="A23" s="205"/>
      <c r="B23" s="194"/>
      <c r="C23" s="77" t="s">
        <v>78</v>
      </c>
      <c r="D23" s="174" t="s">
        <v>79</v>
      </c>
      <c r="E23" s="206"/>
      <c r="F23" s="207"/>
      <c r="G23" s="72" t="s">
        <v>52</v>
      </c>
      <c r="H23" s="72" t="s">
        <v>17</v>
      </c>
      <c r="I23" s="72" t="s">
        <v>97</v>
      </c>
      <c r="J23" s="121">
        <v>49000000</v>
      </c>
      <c r="K23" s="121">
        <v>32610904.850000001</v>
      </c>
      <c r="L23" s="121">
        <v>9710000</v>
      </c>
      <c r="M23" s="121">
        <v>9578758.8900000006</v>
      </c>
      <c r="N23" s="121">
        <v>0</v>
      </c>
      <c r="O23" s="121">
        <v>0</v>
      </c>
      <c r="P23" s="158"/>
      <c r="Q23" s="13"/>
      <c r="R23" s="13"/>
    </row>
    <row r="24" spans="1:18" ht="50.25" hidden="1" customHeight="1">
      <c r="A24" s="167"/>
      <c r="B24" s="181" t="s">
        <v>87</v>
      </c>
      <c r="C24" s="32" t="s">
        <v>74</v>
      </c>
      <c r="D24" s="191" t="s">
        <v>88</v>
      </c>
      <c r="E24" s="210"/>
      <c r="F24" s="211"/>
      <c r="G24" s="78" t="s">
        <v>8</v>
      </c>
      <c r="H24" s="78" t="s">
        <v>17</v>
      </c>
      <c r="I24" s="53" t="s">
        <v>67</v>
      </c>
      <c r="J24" s="14">
        <v>0</v>
      </c>
      <c r="K24" s="14">
        <v>0</v>
      </c>
      <c r="L24" s="14">
        <f t="shared" ref="L24:O24" si="5">L26</f>
        <v>0</v>
      </c>
      <c r="M24" s="14">
        <f t="shared" si="5"/>
        <v>0</v>
      </c>
      <c r="N24" s="14">
        <f t="shared" si="5"/>
        <v>0</v>
      </c>
      <c r="O24" s="14">
        <f t="shared" si="5"/>
        <v>0</v>
      </c>
      <c r="P24" s="237"/>
      <c r="Q24" s="13"/>
      <c r="R24" s="13"/>
    </row>
    <row r="25" spans="1:18" ht="15.75" hidden="1" customHeight="1">
      <c r="A25" s="168"/>
      <c r="B25" s="182"/>
      <c r="C25" s="46" t="s">
        <v>1</v>
      </c>
      <c r="D25" s="191"/>
      <c r="E25" s="210"/>
      <c r="F25" s="211"/>
      <c r="G25" s="78"/>
      <c r="H25" s="78"/>
      <c r="I25" s="53"/>
      <c r="J25" s="14"/>
      <c r="K25" s="14"/>
      <c r="L25" s="14"/>
      <c r="M25" s="14"/>
      <c r="N25" s="14"/>
      <c r="O25" s="14"/>
      <c r="P25" s="238"/>
      <c r="Q25" s="13"/>
      <c r="R25" s="13"/>
    </row>
    <row r="26" spans="1:18" ht="64.150000000000006" hidden="1" customHeight="1">
      <c r="A26" s="169"/>
      <c r="B26" s="183"/>
      <c r="C26" s="32" t="s">
        <v>5</v>
      </c>
      <c r="D26" s="191" t="s">
        <v>88</v>
      </c>
      <c r="E26" s="210"/>
      <c r="F26" s="211"/>
      <c r="G26" s="78" t="s">
        <v>8</v>
      </c>
      <c r="H26" s="78" t="s">
        <v>17</v>
      </c>
      <c r="I26" s="53" t="s">
        <v>67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239"/>
      <c r="Q26" s="13"/>
      <c r="R26" s="13"/>
    </row>
    <row r="27" spans="1:18" ht="29.25" customHeight="1">
      <c r="A27" s="167"/>
      <c r="B27" s="192" t="s">
        <v>148</v>
      </c>
      <c r="C27" s="111" t="s">
        <v>74</v>
      </c>
      <c r="D27" s="198" t="s">
        <v>149</v>
      </c>
      <c r="E27" s="186"/>
      <c r="F27" s="187"/>
      <c r="G27" s="132" t="s">
        <v>52</v>
      </c>
      <c r="H27" s="132" t="s">
        <v>17</v>
      </c>
      <c r="I27" s="132" t="s">
        <v>97</v>
      </c>
      <c r="J27" s="113">
        <v>49000000</v>
      </c>
      <c r="K27" s="113">
        <f>K29</f>
        <v>0</v>
      </c>
      <c r="L27" s="113">
        <f>L29</f>
        <v>5700000</v>
      </c>
      <c r="M27" s="113">
        <f>M29</f>
        <v>5415274.46</v>
      </c>
      <c r="N27" s="113">
        <v>0</v>
      </c>
      <c r="O27" s="113">
        <v>0</v>
      </c>
      <c r="P27" s="156" t="s">
        <v>164</v>
      </c>
      <c r="Q27" s="13"/>
      <c r="R27" s="13"/>
    </row>
    <row r="28" spans="1:18" ht="27" customHeight="1">
      <c r="A28" s="168"/>
      <c r="B28" s="193"/>
      <c r="C28" s="114" t="s">
        <v>1</v>
      </c>
      <c r="D28" s="185"/>
      <c r="E28" s="186"/>
      <c r="F28" s="187"/>
      <c r="G28" s="132"/>
      <c r="H28" s="132"/>
      <c r="I28" s="132"/>
      <c r="J28" s="113"/>
      <c r="K28" s="113"/>
      <c r="L28" s="113"/>
      <c r="M28" s="113"/>
      <c r="N28" s="113"/>
      <c r="O28" s="113"/>
      <c r="P28" s="157"/>
      <c r="Q28" s="13"/>
      <c r="R28" s="13"/>
    </row>
    <row r="29" spans="1:18" ht="46.5" customHeight="1">
      <c r="A29" s="169"/>
      <c r="B29" s="194"/>
      <c r="C29" s="77" t="s">
        <v>78</v>
      </c>
      <c r="D29" s="174" t="s">
        <v>149</v>
      </c>
      <c r="E29" s="206"/>
      <c r="F29" s="207"/>
      <c r="G29" s="72" t="s">
        <v>52</v>
      </c>
      <c r="H29" s="72" t="s">
        <v>17</v>
      </c>
      <c r="I29" s="72" t="s">
        <v>97</v>
      </c>
      <c r="J29" s="121">
        <v>0</v>
      </c>
      <c r="K29" s="121">
        <v>0</v>
      </c>
      <c r="L29" s="121">
        <v>5700000</v>
      </c>
      <c r="M29" s="121">
        <v>5415274.46</v>
      </c>
      <c r="N29" s="121">
        <v>0</v>
      </c>
      <c r="O29" s="121">
        <v>0</v>
      </c>
      <c r="P29" s="158"/>
      <c r="Q29" s="13"/>
      <c r="R29" s="13"/>
    </row>
    <row r="30" spans="1:18" ht="25.5">
      <c r="A30" s="159"/>
      <c r="B30" s="159" t="s">
        <v>33</v>
      </c>
      <c r="C30" s="32" t="s">
        <v>74</v>
      </c>
      <c r="D30" s="166" t="s">
        <v>37</v>
      </c>
      <c r="E30" s="166"/>
      <c r="F30" s="166"/>
      <c r="G30" s="78" t="s">
        <v>8</v>
      </c>
      <c r="H30" s="78" t="s">
        <v>17</v>
      </c>
      <c r="I30" s="88" t="s">
        <v>115</v>
      </c>
      <c r="J30" s="15">
        <v>59118512.280000001</v>
      </c>
      <c r="K30" s="15">
        <v>58314748.740000002</v>
      </c>
      <c r="L30" s="15">
        <f>L32</f>
        <v>59955366</v>
      </c>
      <c r="M30" s="15">
        <f t="shared" ref="M30:O30" si="6">M32</f>
        <v>59955366</v>
      </c>
      <c r="N30" s="15">
        <f t="shared" si="6"/>
        <v>57605912</v>
      </c>
      <c r="O30" s="15">
        <f t="shared" si="6"/>
        <v>57605912</v>
      </c>
      <c r="P30" s="273"/>
      <c r="Q30" s="13"/>
      <c r="R30" s="13"/>
    </row>
    <row r="31" spans="1:18">
      <c r="A31" s="159"/>
      <c r="B31" s="159"/>
      <c r="C31" s="46" t="s">
        <v>1</v>
      </c>
      <c r="D31" s="165"/>
      <c r="E31" s="165"/>
      <c r="F31" s="165"/>
      <c r="G31" s="78"/>
      <c r="H31" s="78"/>
      <c r="I31" s="53"/>
      <c r="J31" s="2"/>
      <c r="K31" s="2"/>
      <c r="L31" s="2"/>
      <c r="M31" s="2"/>
      <c r="N31" s="2"/>
      <c r="O31" s="2"/>
      <c r="P31" s="274"/>
      <c r="Q31" s="13"/>
      <c r="R31" s="13"/>
    </row>
    <row r="32" spans="1:18" ht="33.75" customHeight="1">
      <c r="A32" s="159"/>
      <c r="B32" s="159"/>
      <c r="C32" s="32" t="s">
        <v>5</v>
      </c>
      <c r="D32" s="166" t="s">
        <v>37</v>
      </c>
      <c r="E32" s="166"/>
      <c r="F32" s="166"/>
      <c r="G32" s="78" t="s">
        <v>8</v>
      </c>
      <c r="H32" s="78" t="s">
        <v>17</v>
      </c>
      <c r="I32" s="88" t="s">
        <v>115</v>
      </c>
      <c r="J32" s="15">
        <v>59118512.280000001</v>
      </c>
      <c r="K32" s="15">
        <v>58314748.740000002</v>
      </c>
      <c r="L32" s="15">
        <v>59955366</v>
      </c>
      <c r="M32" s="15">
        <v>59955366</v>
      </c>
      <c r="N32" s="15">
        <v>57605912</v>
      </c>
      <c r="O32" s="15">
        <v>57605912</v>
      </c>
      <c r="P32" s="275"/>
      <c r="Q32" s="13"/>
      <c r="R32" s="13"/>
    </row>
    <row r="33" spans="1:19" s="49" customFormat="1" ht="25.5">
      <c r="A33" s="159"/>
      <c r="B33" s="159" t="s">
        <v>38</v>
      </c>
      <c r="C33" s="32" t="s">
        <v>74</v>
      </c>
      <c r="D33" s="166" t="s">
        <v>39</v>
      </c>
      <c r="E33" s="166"/>
      <c r="F33" s="166"/>
      <c r="G33" s="78">
        <v>733</v>
      </c>
      <c r="H33" s="78" t="s">
        <v>17</v>
      </c>
      <c r="I33" s="88" t="s">
        <v>115</v>
      </c>
      <c r="J33" s="15">
        <v>25930022</v>
      </c>
      <c r="K33" s="15">
        <v>25495191.43</v>
      </c>
      <c r="L33" s="15">
        <f>L35</f>
        <v>25686913</v>
      </c>
      <c r="M33" s="15">
        <f t="shared" ref="M33" si="7">M35</f>
        <v>25686913</v>
      </c>
      <c r="N33" s="15">
        <f t="shared" ref="N33:O33" si="8">N35</f>
        <v>24379521</v>
      </c>
      <c r="O33" s="15">
        <f t="shared" si="8"/>
        <v>24379521</v>
      </c>
      <c r="P33" s="269"/>
      <c r="Q33" s="13"/>
      <c r="R33" s="13"/>
      <c r="S33" s="1"/>
    </row>
    <row r="34" spans="1:19" s="49" customFormat="1">
      <c r="A34" s="159"/>
      <c r="B34" s="159"/>
      <c r="C34" s="46" t="s">
        <v>1</v>
      </c>
      <c r="D34" s="166"/>
      <c r="E34" s="166"/>
      <c r="F34" s="166"/>
      <c r="G34" s="78"/>
      <c r="H34" s="78"/>
      <c r="I34" s="53"/>
      <c r="J34" s="14"/>
      <c r="K34" s="14"/>
      <c r="L34" s="14"/>
      <c r="M34" s="14"/>
      <c r="N34" s="14"/>
      <c r="O34" s="14"/>
      <c r="P34" s="270"/>
      <c r="Q34" s="13"/>
      <c r="R34" s="13"/>
      <c r="S34" s="1"/>
    </row>
    <row r="35" spans="1:19" s="49" customFormat="1" ht="25.5">
      <c r="A35" s="159"/>
      <c r="B35" s="159"/>
      <c r="C35" s="32" t="s">
        <v>5</v>
      </c>
      <c r="D35" s="166" t="s">
        <v>39</v>
      </c>
      <c r="E35" s="166"/>
      <c r="F35" s="166"/>
      <c r="G35" s="78">
        <v>733</v>
      </c>
      <c r="H35" s="78" t="s">
        <v>17</v>
      </c>
      <c r="I35" s="88" t="s">
        <v>115</v>
      </c>
      <c r="J35" s="14">
        <v>25930022</v>
      </c>
      <c r="K35" s="14">
        <v>25495191.43</v>
      </c>
      <c r="L35" s="14">
        <v>25686913</v>
      </c>
      <c r="M35" s="14">
        <v>25686913</v>
      </c>
      <c r="N35" s="14">
        <v>24379521</v>
      </c>
      <c r="O35" s="14">
        <v>24379521</v>
      </c>
      <c r="P35" s="271"/>
      <c r="Q35" s="13"/>
      <c r="R35" s="13"/>
      <c r="S35" s="1"/>
    </row>
    <row r="36" spans="1:19" s="49" customFormat="1" ht="25.5">
      <c r="A36" s="159"/>
      <c r="B36" s="159" t="s">
        <v>162</v>
      </c>
      <c r="C36" s="32" t="s">
        <v>74</v>
      </c>
      <c r="D36" s="166" t="s">
        <v>98</v>
      </c>
      <c r="E36" s="166"/>
      <c r="F36" s="166"/>
      <c r="G36" s="78">
        <v>733</v>
      </c>
      <c r="H36" s="78" t="s">
        <v>17</v>
      </c>
      <c r="I36" s="88" t="s">
        <v>115</v>
      </c>
      <c r="J36" s="14">
        <f>1007391.07-285574</f>
        <v>721817.07</v>
      </c>
      <c r="K36" s="14">
        <f>1007391.07-285574</f>
        <v>721817.07</v>
      </c>
      <c r="L36" s="14">
        <f>L38</f>
        <v>557000</v>
      </c>
      <c r="M36" s="14">
        <f>M38</f>
        <v>557000</v>
      </c>
      <c r="N36" s="14">
        <f t="shared" ref="N36:O36" si="9">N38</f>
        <v>0</v>
      </c>
      <c r="O36" s="14">
        <f t="shared" si="9"/>
        <v>0</v>
      </c>
      <c r="P36" s="65"/>
      <c r="Q36" s="13"/>
      <c r="R36" s="13"/>
      <c r="S36" s="1"/>
    </row>
    <row r="37" spans="1:19" s="49" customFormat="1">
      <c r="A37" s="159"/>
      <c r="B37" s="159"/>
      <c r="C37" s="46" t="s">
        <v>1</v>
      </c>
      <c r="D37" s="166"/>
      <c r="E37" s="166"/>
      <c r="F37" s="166"/>
      <c r="G37" s="78"/>
      <c r="H37" s="78"/>
      <c r="I37" s="63"/>
      <c r="J37" s="14"/>
      <c r="K37" s="14"/>
      <c r="L37" s="14"/>
      <c r="M37" s="82"/>
      <c r="N37" s="14"/>
      <c r="O37" s="14"/>
      <c r="P37" s="65"/>
      <c r="Q37" s="13"/>
      <c r="R37" s="13"/>
      <c r="S37" s="1"/>
    </row>
    <row r="38" spans="1:19" s="49" customFormat="1" ht="48" customHeight="1">
      <c r="A38" s="159"/>
      <c r="B38" s="159"/>
      <c r="C38" s="32" t="s">
        <v>5</v>
      </c>
      <c r="D38" s="166" t="s">
        <v>98</v>
      </c>
      <c r="E38" s="166"/>
      <c r="F38" s="166"/>
      <c r="G38" s="78">
        <v>733</v>
      </c>
      <c r="H38" s="78" t="s">
        <v>17</v>
      </c>
      <c r="I38" s="88" t="s">
        <v>115</v>
      </c>
      <c r="J38" s="14">
        <f>1007391.07-285574</f>
        <v>721817.07</v>
      </c>
      <c r="K38" s="14">
        <f>1007391.07-285574</f>
        <v>721817.07</v>
      </c>
      <c r="L38" s="14">
        <v>557000</v>
      </c>
      <c r="M38" s="14">
        <v>557000</v>
      </c>
      <c r="N38" s="14">
        <v>0</v>
      </c>
      <c r="O38" s="14">
        <v>0</v>
      </c>
      <c r="P38" s="99"/>
      <c r="Q38" s="13"/>
      <c r="R38" s="13"/>
      <c r="S38" s="1"/>
    </row>
    <row r="39" spans="1:19" s="49" customFormat="1" ht="31.5" hidden="1" customHeight="1">
      <c r="A39" s="159"/>
      <c r="B39" s="159" t="s">
        <v>123</v>
      </c>
      <c r="C39" s="32" t="s">
        <v>74</v>
      </c>
      <c r="D39" s="166" t="s">
        <v>122</v>
      </c>
      <c r="E39" s="166"/>
      <c r="F39" s="166"/>
      <c r="G39" s="96">
        <v>733</v>
      </c>
      <c r="H39" s="96" t="s">
        <v>17</v>
      </c>
      <c r="I39" s="96" t="s">
        <v>115</v>
      </c>
      <c r="J39" s="14">
        <v>326250</v>
      </c>
      <c r="K39" s="14">
        <v>326250</v>
      </c>
      <c r="L39" s="14">
        <f>L41</f>
        <v>0</v>
      </c>
      <c r="M39" s="14">
        <f t="shared" ref="M39:O39" si="10">M41</f>
        <v>0</v>
      </c>
      <c r="N39" s="14">
        <f t="shared" si="10"/>
        <v>0</v>
      </c>
      <c r="O39" s="14">
        <f t="shared" si="10"/>
        <v>0</v>
      </c>
      <c r="P39" s="99"/>
      <c r="Q39" s="13"/>
      <c r="R39" s="13"/>
      <c r="S39" s="1"/>
    </row>
    <row r="40" spans="1:19" s="49" customFormat="1" ht="21" hidden="1" customHeight="1">
      <c r="A40" s="159"/>
      <c r="B40" s="159"/>
      <c r="C40" s="46" t="s">
        <v>1</v>
      </c>
      <c r="D40" s="166"/>
      <c r="E40" s="166"/>
      <c r="F40" s="166"/>
      <c r="G40" s="96"/>
      <c r="H40" s="96"/>
      <c r="I40" s="96"/>
      <c r="J40" s="14"/>
      <c r="K40" s="14"/>
      <c r="L40" s="14"/>
      <c r="M40" s="82"/>
      <c r="N40" s="14"/>
      <c r="O40" s="14"/>
      <c r="P40" s="99"/>
      <c r="Q40" s="13"/>
      <c r="R40" s="13"/>
      <c r="S40" s="1"/>
    </row>
    <row r="41" spans="1:19" s="49" customFormat="1" ht="33" hidden="1" customHeight="1">
      <c r="A41" s="159"/>
      <c r="B41" s="159"/>
      <c r="C41" s="32" t="s">
        <v>5</v>
      </c>
      <c r="D41" s="166" t="s">
        <v>122</v>
      </c>
      <c r="E41" s="166"/>
      <c r="F41" s="166"/>
      <c r="G41" s="96">
        <v>733</v>
      </c>
      <c r="H41" s="96" t="s">
        <v>17</v>
      </c>
      <c r="I41" s="96" t="s">
        <v>115</v>
      </c>
      <c r="J41" s="14">
        <v>326250</v>
      </c>
      <c r="K41" s="14">
        <v>326250</v>
      </c>
      <c r="L41" s="14">
        <v>0</v>
      </c>
      <c r="M41" s="14">
        <v>0</v>
      </c>
      <c r="N41" s="14">
        <v>0</v>
      </c>
      <c r="O41" s="14">
        <v>0</v>
      </c>
      <c r="P41" s="99"/>
      <c r="Q41" s="13"/>
      <c r="R41" s="13"/>
      <c r="S41" s="1"/>
    </row>
    <row r="42" spans="1:19" s="49" customFormat="1" ht="33" hidden="1" customHeight="1">
      <c r="A42" s="184"/>
      <c r="B42" s="159" t="s">
        <v>140</v>
      </c>
      <c r="C42" s="32" t="s">
        <v>74</v>
      </c>
      <c r="D42" s="166" t="s">
        <v>139</v>
      </c>
      <c r="E42" s="166"/>
      <c r="F42" s="166"/>
      <c r="G42" s="108">
        <v>733</v>
      </c>
      <c r="H42" s="108" t="s">
        <v>17</v>
      </c>
      <c r="I42" s="108" t="s">
        <v>115</v>
      </c>
      <c r="J42" s="14">
        <v>1000000</v>
      </c>
      <c r="K42" s="14">
        <v>1000000</v>
      </c>
      <c r="L42" s="14">
        <f>L44</f>
        <v>0</v>
      </c>
      <c r="M42" s="14">
        <f t="shared" ref="M42:O42" si="11">M44</f>
        <v>0</v>
      </c>
      <c r="N42" s="14">
        <f t="shared" si="11"/>
        <v>0</v>
      </c>
      <c r="O42" s="14">
        <f t="shared" si="11"/>
        <v>0</v>
      </c>
      <c r="P42" s="99"/>
      <c r="Q42" s="13"/>
      <c r="R42" s="13"/>
      <c r="S42" s="1"/>
    </row>
    <row r="43" spans="1:19" s="49" customFormat="1" ht="33" hidden="1" customHeight="1">
      <c r="A43" s="184"/>
      <c r="B43" s="159"/>
      <c r="C43" s="46" t="s">
        <v>1</v>
      </c>
      <c r="D43" s="164"/>
      <c r="E43" s="164"/>
      <c r="F43" s="164"/>
      <c r="G43" s="108"/>
      <c r="H43" s="108"/>
      <c r="I43" s="109"/>
      <c r="J43" s="14"/>
      <c r="K43" s="14"/>
      <c r="L43" s="82"/>
      <c r="M43" s="82"/>
      <c r="N43" s="82"/>
      <c r="O43" s="82"/>
      <c r="P43" s="99"/>
      <c r="Q43" s="13"/>
      <c r="R43" s="13"/>
      <c r="S43" s="1"/>
    </row>
    <row r="44" spans="1:19" s="49" customFormat="1" ht="33" hidden="1" customHeight="1">
      <c r="A44" s="184"/>
      <c r="B44" s="159"/>
      <c r="C44" s="32" t="s">
        <v>5</v>
      </c>
      <c r="D44" s="166" t="s">
        <v>139</v>
      </c>
      <c r="E44" s="166"/>
      <c r="F44" s="166"/>
      <c r="G44" s="108">
        <v>733</v>
      </c>
      <c r="H44" s="108" t="s">
        <v>17</v>
      </c>
      <c r="I44" s="108" t="s">
        <v>115</v>
      </c>
      <c r="J44" s="14">
        <v>1000000</v>
      </c>
      <c r="K44" s="14">
        <v>1000000</v>
      </c>
      <c r="L44" s="14">
        <v>0</v>
      </c>
      <c r="M44" s="14">
        <v>0</v>
      </c>
      <c r="N44" s="14">
        <v>0</v>
      </c>
      <c r="O44" s="14">
        <v>0</v>
      </c>
      <c r="P44" s="99"/>
      <c r="Q44" s="13"/>
      <c r="R44" s="13"/>
      <c r="S44" s="1"/>
    </row>
    <row r="45" spans="1:19" s="49" customFormat="1" ht="33" customHeight="1">
      <c r="A45" s="159"/>
      <c r="B45" s="159" t="s">
        <v>161</v>
      </c>
      <c r="C45" s="32" t="s">
        <v>74</v>
      </c>
      <c r="D45" s="166" t="s">
        <v>160</v>
      </c>
      <c r="E45" s="166"/>
      <c r="F45" s="166"/>
      <c r="G45" s="136">
        <v>733</v>
      </c>
      <c r="H45" s="136" t="s">
        <v>159</v>
      </c>
      <c r="I45" s="136" t="s">
        <v>115</v>
      </c>
      <c r="J45" s="14">
        <v>0</v>
      </c>
      <c r="K45" s="14">
        <v>0</v>
      </c>
      <c r="L45" s="14">
        <f>L47</f>
        <v>192000</v>
      </c>
      <c r="M45" s="14">
        <f t="shared" ref="M45" si="12">M47</f>
        <v>192000</v>
      </c>
      <c r="N45" s="14">
        <f>N47</f>
        <v>0</v>
      </c>
      <c r="O45" s="14">
        <f t="shared" ref="O45" si="13">O47</f>
        <v>0</v>
      </c>
      <c r="P45" s="99"/>
      <c r="Q45" s="13"/>
      <c r="R45" s="13"/>
      <c r="S45" s="1"/>
    </row>
    <row r="46" spans="1:19" s="49" customFormat="1" ht="33" customHeight="1">
      <c r="A46" s="159"/>
      <c r="B46" s="159"/>
      <c r="C46" s="46" t="s">
        <v>1</v>
      </c>
      <c r="D46" s="164"/>
      <c r="E46" s="164"/>
      <c r="F46" s="164"/>
      <c r="G46" s="136"/>
      <c r="H46" s="136"/>
      <c r="I46" s="137"/>
      <c r="J46" s="14"/>
      <c r="K46" s="14"/>
      <c r="L46" s="14"/>
      <c r="M46" s="14"/>
      <c r="N46" s="14"/>
      <c r="O46" s="14"/>
      <c r="P46" s="99"/>
      <c r="Q46" s="13"/>
      <c r="R46" s="13"/>
      <c r="S46" s="1"/>
    </row>
    <row r="47" spans="1:19" s="49" customFormat="1" ht="33" customHeight="1">
      <c r="A47" s="159"/>
      <c r="B47" s="159"/>
      <c r="C47" s="32" t="s">
        <v>5</v>
      </c>
      <c r="D47" s="166" t="s">
        <v>160</v>
      </c>
      <c r="E47" s="166"/>
      <c r="F47" s="166"/>
      <c r="G47" s="136">
        <v>733</v>
      </c>
      <c r="H47" s="136" t="s">
        <v>159</v>
      </c>
      <c r="I47" s="136" t="s">
        <v>115</v>
      </c>
      <c r="J47" s="14">
        <v>0</v>
      </c>
      <c r="K47" s="14">
        <v>0</v>
      </c>
      <c r="L47" s="14">
        <v>192000</v>
      </c>
      <c r="M47" s="14">
        <v>192000</v>
      </c>
      <c r="N47" s="14">
        <v>0</v>
      </c>
      <c r="O47" s="14">
        <v>0</v>
      </c>
      <c r="P47" s="99"/>
      <c r="Q47" s="13"/>
      <c r="R47" s="13"/>
      <c r="S47" s="1"/>
    </row>
    <row r="48" spans="1:19" s="49" customFormat="1" ht="33" customHeight="1">
      <c r="A48" s="159"/>
      <c r="B48" s="159" t="s">
        <v>156</v>
      </c>
      <c r="C48" s="32" t="s">
        <v>74</v>
      </c>
      <c r="D48" s="166" t="s">
        <v>155</v>
      </c>
      <c r="E48" s="166"/>
      <c r="F48" s="166"/>
      <c r="G48" s="133">
        <v>733</v>
      </c>
      <c r="H48" s="133" t="s">
        <v>17</v>
      </c>
      <c r="I48" s="133" t="s">
        <v>115</v>
      </c>
      <c r="J48" s="14">
        <v>285574</v>
      </c>
      <c r="K48" s="14">
        <v>285574</v>
      </c>
      <c r="L48" s="14">
        <f>L50</f>
        <v>126396</v>
      </c>
      <c r="M48" s="14">
        <f t="shared" ref="M48" si="14">M50</f>
        <v>126396</v>
      </c>
      <c r="N48" s="14">
        <f>N50</f>
        <v>0</v>
      </c>
      <c r="O48" s="14">
        <f t="shared" ref="O48" si="15">O50</f>
        <v>0</v>
      </c>
      <c r="P48" s="99"/>
      <c r="Q48" s="13"/>
      <c r="R48" s="13"/>
      <c r="S48" s="1"/>
    </row>
    <row r="49" spans="1:19" s="49" customFormat="1" ht="33" customHeight="1">
      <c r="A49" s="159"/>
      <c r="B49" s="159"/>
      <c r="C49" s="46" t="s">
        <v>1</v>
      </c>
      <c r="D49" s="164"/>
      <c r="E49" s="164"/>
      <c r="F49" s="164"/>
      <c r="G49" s="133"/>
      <c r="H49" s="133"/>
      <c r="I49" s="134"/>
      <c r="J49" s="14"/>
      <c r="K49" s="14"/>
      <c r="L49" s="14"/>
      <c r="M49" s="14"/>
      <c r="N49" s="82"/>
      <c r="O49" s="82"/>
      <c r="P49" s="99"/>
      <c r="Q49" s="13"/>
      <c r="R49" s="13"/>
      <c r="S49" s="1"/>
    </row>
    <row r="50" spans="1:19" s="49" customFormat="1" ht="33" customHeight="1">
      <c r="A50" s="159"/>
      <c r="B50" s="159"/>
      <c r="C50" s="32" t="s">
        <v>5</v>
      </c>
      <c r="D50" s="166" t="s">
        <v>155</v>
      </c>
      <c r="E50" s="166"/>
      <c r="F50" s="166"/>
      <c r="G50" s="133">
        <v>733</v>
      </c>
      <c r="H50" s="133" t="s">
        <v>17</v>
      </c>
      <c r="I50" s="133" t="s">
        <v>115</v>
      </c>
      <c r="J50" s="14">
        <v>285574</v>
      </c>
      <c r="K50" s="14">
        <v>285574</v>
      </c>
      <c r="L50" s="14">
        <v>126396</v>
      </c>
      <c r="M50" s="14">
        <v>126396</v>
      </c>
      <c r="N50" s="14">
        <v>0</v>
      </c>
      <c r="O50" s="14">
        <v>0</v>
      </c>
      <c r="P50" s="99"/>
      <c r="Q50" s="13"/>
      <c r="R50" s="13"/>
      <c r="S50" s="1"/>
    </row>
    <row r="51" spans="1:19" ht="25.5" hidden="1">
      <c r="A51" s="159"/>
      <c r="B51" s="159" t="s">
        <v>124</v>
      </c>
      <c r="C51" s="32" t="s">
        <v>74</v>
      </c>
      <c r="D51" s="165" t="s">
        <v>91</v>
      </c>
      <c r="E51" s="166"/>
      <c r="F51" s="166"/>
      <c r="G51" s="78" t="s">
        <v>8</v>
      </c>
      <c r="H51" s="78" t="s">
        <v>17</v>
      </c>
      <c r="I51" s="88" t="s">
        <v>115</v>
      </c>
      <c r="J51" s="14">
        <v>41271.730000000003</v>
      </c>
      <c r="K51" s="14">
        <v>41271.730000000003</v>
      </c>
      <c r="L51" s="14">
        <f>L53</f>
        <v>0</v>
      </c>
      <c r="M51" s="14">
        <f t="shared" ref="M51:O51" si="16">SUM(M52:M53)</f>
        <v>0</v>
      </c>
      <c r="N51" s="14">
        <f t="shared" si="16"/>
        <v>0</v>
      </c>
      <c r="O51" s="14">
        <f t="shared" si="16"/>
        <v>0</v>
      </c>
      <c r="P51" s="240"/>
      <c r="Q51" s="13"/>
      <c r="R51" s="13"/>
    </row>
    <row r="52" spans="1:19" ht="26.25" hidden="1" customHeight="1">
      <c r="A52" s="159"/>
      <c r="B52" s="159"/>
      <c r="C52" s="32" t="s">
        <v>1</v>
      </c>
      <c r="D52" s="160"/>
      <c r="E52" s="161"/>
      <c r="F52" s="162"/>
      <c r="G52" s="78"/>
      <c r="H52" s="78"/>
      <c r="I52" s="78"/>
      <c r="J52" s="14"/>
      <c r="K52" s="14"/>
      <c r="L52" s="14"/>
      <c r="M52" s="14"/>
      <c r="N52" s="14"/>
      <c r="O52" s="14"/>
      <c r="P52" s="241"/>
      <c r="Q52" s="13"/>
      <c r="R52" s="13"/>
    </row>
    <row r="53" spans="1:19" ht="34.15" hidden="1" customHeight="1">
      <c r="A53" s="159"/>
      <c r="B53" s="159"/>
      <c r="C53" s="32" t="s">
        <v>5</v>
      </c>
      <c r="D53" s="165" t="s">
        <v>91</v>
      </c>
      <c r="E53" s="166"/>
      <c r="F53" s="166"/>
      <c r="G53" s="78" t="s">
        <v>8</v>
      </c>
      <c r="H53" s="78" t="s">
        <v>17</v>
      </c>
      <c r="I53" s="88" t="s">
        <v>115</v>
      </c>
      <c r="J53" s="14">
        <v>41271.730000000003</v>
      </c>
      <c r="K53" s="14">
        <v>41271.730000000003</v>
      </c>
      <c r="L53" s="14">
        <v>0</v>
      </c>
      <c r="M53" s="14">
        <v>0</v>
      </c>
      <c r="N53" s="14">
        <v>0</v>
      </c>
      <c r="O53" s="14">
        <v>0</v>
      </c>
      <c r="P53" s="242"/>
      <c r="Q53" s="13"/>
      <c r="R53" s="13"/>
    </row>
    <row r="54" spans="1:19" ht="29.25" customHeight="1">
      <c r="A54" s="159"/>
      <c r="B54" s="159" t="s">
        <v>125</v>
      </c>
      <c r="C54" s="32" t="s">
        <v>74</v>
      </c>
      <c r="D54" s="165" t="s">
        <v>126</v>
      </c>
      <c r="E54" s="166"/>
      <c r="F54" s="166"/>
      <c r="G54" s="78" t="s">
        <v>8</v>
      </c>
      <c r="H54" s="78" t="s">
        <v>17</v>
      </c>
      <c r="I54" s="88" t="s">
        <v>115</v>
      </c>
      <c r="J54" s="14">
        <v>189828.27</v>
      </c>
      <c r="K54" s="14">
        <v>189828.27</v>
      </c>
      <c r="L54" s="14">
        <f>L56</f>
        <v>225000</v>
      </c>
      <c r="M54" s="14">
        <f t="shared" ref="M54:O54" si="17">SUM(M55:M56)</f>
        <v>225000</v>
      </c>
      <c r="N54" s="14">
        <f t="shared" si="17"/>
        <v>168700</v>
      </c>
      <c r="O54" s="14">
        <f t="shared" si="17"/>
        <v>168700</v>
      </c>
      <c r="P54" s="240"/>
      <c r="Q54" s="13"/>
      <c r="R54" s="13"/>
    </row>
    <row r="55" spans="1:19" ht="27.75" customHeight="1">
      <c r="A55" s="159"/>
      <c r="B55" s="159"/>
      <c r="C55" s="32" t="s">
        <v>1</v>
      </c>
      <c r="D55" s="160"/>
      <c r="E55" s="161"/>
      <c r="F55" s="162"/>
      <c r="G55" s="78"/>
      <c r="H55" s="78"/>
      <c r="I55" s="57"/>
      <c r="J55" s="14"/>
      <c r="K55" s="14"/>
      <c r="L55" s="14"/>
      <c r="M55" s="14"/>
      <c r="N55" s="14"/>
      <c r="O55" s="14"/>
      <c r="P55" s="241"/>
      <c r="Q55" s="13"/>
      <c r="R55" s="13"/>
    </row>
    <row r="56" spans="1:19" ht="30.75" customHeight="1">
      <c r="A56" s="159"/>
      <c r="B56" s="159"/>
      <c r="C56" s="32" t="s">
        <v>5</v>
      </c>
      <c r="D56" s="165" t="s">
        <v>126</v>
      </c>
      <c r="E56" s="166"/>
      <c r="F56" s="166"/>
      <c r="G56" s="78" t="s">
        <v>8</v>
      </c>
      <c r="H56" s="78" t="s">
        <v>17</v>
      </c>
      <c r="I56" s="88" t="s">
        <v>115</v>
      </c>
      <c r="J56" s="14">
        <v>189828.27</v>
      </c>
      <c r="K56" s="14">
        <v>189828.27</v>
      </c>
      <c r="L56" s="14">
        <v>225000</v>
      </c>
      <c r="M56" s="14">
        <v>225000</v>
      </c>
      <c r="N56" s="14">
        <v>168700</v>
      </c>
      <c r="O56" s="14">
        <v>168700</v>
      </c>
      <c r="P56" s="242"/>
      <c r="Q56" s="13"/>
      <c r="R56" s="13"/>
    </row>
    <row r="57" spans="1:19" ht="26.45" hidden="1" customHeight="1">
      <c r="A57" s="159"/>
      <c r="B57" s="159"/>
      <c r="C57" s="32" t="s">
        <v>74</v>
      </c>
      <c r="D57" s="163" t="s">
        <v>111</v>
      </c>
      <c r="E57" s="164"/>
      <c r="F57" s="164"/>
      <c r="G57" s="78" t="s">
        <v>8</v>
      </c>
      <c r="H57" s="78" t="s">
        <v>17</v>
      </c>
      <c r="I57" s="88" t="s">
        <v>115</v>
      </c>
      <c r="J57" s="14">
        <v>0</v>
      </c>
      <c r="K57" s="14">
        <v>0</v>
      </c>
      <c r="L57" s="14">
        <f>L59</f>
        <v>0</v>
      </c>
      <c r="M57" s="14">
        <f t="shared" ref="M57:O57" si="18">SUM(M58:M59)</f>
        <v>0</v>
      </c>
      <c r="N57" s="14">
        <f t="shared" si="18"/>
        <v>0</v>
      </c>
      <c r="O57" s="14">
        <f t="shared" si="18"/>
        <v>0</v>
      </c>
      <c r="P57" s="240"/>
      <c r="Q57" s="13"/>
      <c r="R57" s="13"/>
    </row>
    <row r="58" spans="1:19" ht="25.5" hidden="1" customHeight="1">
      <c r="A58" s="159"/>
      <c r="B58" s="159"/>
      <c r="C58" s="32" t="s">
        <v>1</v>
      </c>
      <c r="D58" s="160"/>
      <c r="E58" s="161"/>
      <c r="F58" s="162"/>
      <c r="G58" s="78"/>
      <c r="H58" s="78"/>
      <c r="I58" s="53"/>
      <c r="J58" s="14"/>
      <c r="K58" s="14"/>
      <c r="L58" s="14"/>
      <c r="M58" s="14"/>
      <c r="N58" s="14"/>
      <c r="O58" s="14"/>
      <c r="P58" s="241"/>
      <c r="Q58" s="13"/>
      <c r="R58" s="13"/>
    </row>
    <row r="59" spans="1:19" ht="26.45" hidden="1" customHeight="1">
      <c r="A59" s="159"/>
      <c r="B59" s="159"/>
      <c r="C59" s="32" t="s">
        <v>5</v>
      </c>
      <c r="D59" s="163" t="s">
        <v>111</v>
      </c>
      <c r="E59" s="164"/>
      <c r="F59" s="164"/>
      <c r="G59" s="78" t="s">
        <v>8</v>
      </c>
      <c r="H59" s="78" t="s">
        <v>17</v>
      </c>
      <c r="I59" s="88" t="s">
        <v>115</v>
      </c>
      <c r="J59" s="14"/>
      <c r="K59" s="14">
        <v>0</v>
      </c>
      <c r="L59" s="14"/>
      <c r="M59" s="14">
        <v>0</v>
      </c>
      <c r="N59" s="14"/>
      <c r="O59" s="14"/>
      <c r="P59" s="242"/>
      <c r="Q59" s="13"/>
      <c r="R59" s="13"/>
    </row>
    <row r="60" spans="1:19" ht="26.45" hidden="1" customHeight="1">
      <c r="A60" s="167"/>
      <c r="B60" s="159"/>
      <c r="C60" s="32" t="s">
        <v>74</v>
      </c>
      <c r="D60" s="163" t="s">
        <v>112</v>
      </c>
      <c r="E60" s="164"/>
      <c r="F60" s="164"/>
      <c r="G60" s="78" t="s">
        <v>8</v>
      </c>
      <c r="H60" s="78" t="s">
        <v>17</v>
      </c>
      <c r="I60" s="88" t="s">
        <v>115</v>
      </c>
      <c r="J60" s="14">
        <v>0</v>
      </c>
      <c r="K60" s="14">
        <v>0</v>
      </c>
      <c r="L60" s="14">
        <f t="shared" ref="L60:O60" si="19">L62</f>
        <v>0</v>
      </c>
      <c r="M60" s="14">
        <f t="shared" si="19"/>
        <v>0</v>
      </c>
      <c r="N60" s="14">
        <f t="shared" si="19"/>
        <v>0</v>
      </c>
      <c r="O60" s="14">
        <f t="shared" si="19"/>
        <v>0</v>
      </c>
      <c r="P60" s="240"/>
      <c r="Q60" s="13"/>
      <c r="R60" s="13"/>
    </row>
    <row r="61" spans="1:19" ht="25.5" hidden="1" customHeight="1">
      <c r="A61" s="168"/>
      <c r="B61" s="159"/>
      <c r="C61" s="32" t="s">
        <v>1</v>
      </c>
      <c r="D61" s="191"/>
      <c r="E61" s="210"/>
      <c r="F61" s="211"/>
      <c r="G61" s="78"/>
      <c r="H61" s="78"/>
      <c r="I61" s="58"/>
      <c r="J61" s="14"/>
      <c r="K61" s="14"/>
      <c r="L61" s="83"/>
      <c r="M61" s="83"/>
      <c r="N61" s="83"/>
      <c r="O61" s="83"/>
      <c r="P61" s="241"/>
      <c r="Q61" s="13"/>
      <c r="R61" s="13"/>
    </row>
    <row r="62" spans="1:19" ht="26.45" hidden="1" customHeight="1">
      <c r="A62" s="169"/>
      <c r="B62" s="159"/>
      <c r="C62" s="32" t="s">
        <v>5</v>
      </c>
      <c r="D62" s="163" t="s">
        <v>112</v>
      </c>
      <c r="E62" s="164"/>
      <c r="F62" s="164"/>
      <c r="G62" s="78" t="s">
        <v>8</v>
      </c>
      <c r="H62" s="78" t="s">
        <v>17</v>
      </c>
      <c r="I62" s="88" t="s">
        <v>115</v>
      </c>
      <c r="J62" s="14"/>
      <c r="K62" s="14">
        <v>0</v>
      </c>
      <c r="L62" s="14"/>
      <c r="M62" s="14">
        <v>0</v>
      </c>
      <c r="N62" s="14"/>
      <c r="O62" s="14"/>
      <c r="P62" s="242"/>
      <c r="Q62" s="13"/>
      <c r="R62" s="13"/>
    </row>
    <row r="63" spans="1:19" ht="26.45" hidden="1" customHeight="1">
      <c r="A63" s="159"/>
      <c r="B63" s="159" t="s">
        <v>109</v>
      </c>
      <c r="C63" s="32" t="s">
        <v>74</v>
      </c>
      <c r="D63" s="165" t="s">
        <v>110</v>
      </c>
      <c r="E63" s="166"/>
      <c r="F63" s="166"/>
      <c r="G63" s="85" t="s">
        <v>8</v>
      </c>
      <c r="H63" s="85" t="s">
        <v>17</v>
      </c>
      <c r="I63" s="88" t="s">
        <v>115</v>
      </c>
      <c r="J63" s="14">
        <v>0</v>
      </c>
      <c r="K63" s="14">
        <v>0</v>
      </c>
      <c r="L63" s="14">
        <f>L65</f>
        <v>0</v>
      </c>
      <c r="M63" s="14">
        <f t="shared" ref="M63:O63" si="20">SUM(M64:M65)</f>
        <v>0</v>
      </c>
      <c r="N63" s="14">
        <f t="shared" si="20"/>
        <v>0</v>
      </c>
      <c r="O63" s="14">
        <f t="shared" si="20"/>
        <v>0</v>
      </c>
      <c r="P63" s="240"/>
      <c r="Q63" s="13"/>
      <c r="R63" s="13"/>
    </row>
    <row r="64" spans="1:19" ht="26.45" hidden="1" customHeight="1">
      <c r="A64" s="159"/>
      <c r="B64" s="159"/>
      <c r="C64" s="32" t="s">
        <v>1</v>
      </c>
      <c r="D64" s="160"/>
      <c r="E64" s="161"/>
      <c r="F64" s="162"/>
      <c r="G64" s="85"/>
      <c r="H64" s="85"/>
      <c r="I64" s="85"/>
      <c r="J64" s="14"/>
      <c r="K64" s="14"/>
      <c r="L64" s="14"/>
      <c r="M64" s="14"/>
      <c r="N64" s="14"/>
      <c r="O64" s="14"/>
      <c r="P64" s="241"/>
      <c r="Q64" s="13"/>
      <c r="R64" s="13"/>
    </row>
    <row r="65" spans="1:19" ht="52.5" hidden="1" customHeight="1">
      <c r="A65" s="159"/>
      <c r="B65" s="159"/>
      <c r="C65" s="32" t="s">
        <v>5</v>
      </c>
      <c r="D65" s="165" t="s">
        <v>110</v>
      </c>
      <c r="E65" s="166"/>
      <c r="F65" s="166"/>
      <c r="G65" s="85" t="s">
        <v>8</v>
      </c>
      <c r="H65" s="85" t="s">
        <v>17</v>
      </c>
      <c r="I65" s="88" t="s">
        <v>115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242"/>
      <c r="Q65" s="13"/>
      <c r="R65" s="13"/>
    </row>
    <row r="66" spans="1:19" ht="26.45" hidden="1" customHeight="1">
      <c r="A66" s="159"/>
      <c r="B66" s="159" t="s">
        <v>127</v>
      </c>
      <c r="C66" s="32" t="s">
        <v>74</v>
      </c>
      <c r="D66" s="165" t="s">
        <v>128</v>
      </c>
      <c r="E66" s="166"/>
      <c r="F66" s="166"/>
      <c r="G66" s="78" t="s">
        <v>8</v>
      </c>
      <c r="H66" s="78" t="s">
        <v>17</v>
      </c>
      <c r="I66" s="88" t="s">
        <v>115</v>
      </c>
      <c r="J66" s="14">
        <v>5000000</v>
      </c>
      <c r="K66" s="14">
        <v>5000000</v>
      </c>
      <c r="L66" s="14">
        <f>L68</f>
        <v>0</v>
      </c>
      <c r="M66" s="14">
        <f>M68</f>
        <v>0</v>
      </c>
      <c r="N66" s="14">
        <f t="shared" ref="N66:O66" si="21">SUM(N67:N68)</f>
        <v>0</v>
      </c>
      <c r="O66" s="14">
        <f t="shared" si="21"/>
        <v>0</v>
      </c>
      <c r="P66" s="240"/>
      <c r="Q66" s="13"/>
      <c r="R66" s="13"/>
    </row>
    <row r="67" spans="1:19" ht="25.5" hidden="1">
      <c r="A67" s="159"/>
      <c r="B67" s="159"/>
      <c r="C67" s="32" t="s">
        <v>1</v>
      </c>
      <c r="D67" s="160"/>
      <c r="E67" s="161"/>
      <c r="F67" s="162"/>
      <c r="G67" s="78"/>
      <c r="H67" s="78"/>
      <c r="I67" s="57"/>
      <c r="J67" s="14"/>
      <c r="K67" s="14"/>
      <c r="L67" s="14"/>
      <c r="M67" s="14"/>
      <c r="N67" s="14"/>
      <c r="O67" s="14"/>
      <c r="P67" s="241"/>
      <c r="Q67" s="13"/>
      <c r="R67" s="13"/>
    </row>
    <row r="68" spans="1:19" ht="26.45" hidden="1" customHeight="1">
      <c r="A68" s="159"/>
      <c r="B68" s="159"/>
      <c r="C68" s="32" t="s">
        <v>5</v>
      </c>
      <c r="D68" s="165" t="s">
        <v>128</v>
      </c>
      <c r="E68" s="166"/>
      <c r="F68" s="166"/>
      <c r="G68" s="78" t="s">
        <v>8</v>
      </c>
      <c r="H68" s="78" t="s">
        <v>17</v>
      </c>
      <c r="I68" s="88" t="s">
        <v>115</v>
      </c>
      <c r="J68" s="14">
        <v>5000000</v>
      </c>
      <c r="K68" s="14">
        <v>5000000</v>
      </c>
      <c r="L68" s="14">
        <v>0</v>
      </c>
      <c r="M68" s="14">
        <v>0</v>
      </c>
      <c r="N68" s="14">
        <v>0</v>
      </c>
      <c r="O68" s="14">
        <v>0</v>
      </c>
      <c r="P68" s="242"/>
      <c r="Q68" s="13"/>
      <c r="R68" s="13"/>
    </row>
    <row r="69" spans="1:19" ht="25.5">
      <c r="A69" s="199" t="s">
        <v>32</v>
      </c>
      <c r="B69" s="199" t="s">
        <v>61</v>
      </c>
      <c r="C69" s="32" t="s">
        <v>74</v>
      </c>
      <c r="D69" s="166" t="s">
        <v>41</v>
      </c>
      <c r="E69" s="166"/>
      <c r="F69" s="166"/>
      <c r="G69" s="78" t="s">
        <v>85</v>
      </c>
      <c r="H69" s="78" t="s">
        <v>17</v>
      </c>
      <c r="I69" s="53" t="s">
        <v>85</v>
      </c>
      <c r="J69" s="15">
        <f>J71+J73</f>
        <v>224350736.50999999</v>
      </c>
      <c r="K69" s="15">
        <f>K71+K73</f>
        <v>215996551.99000001</v>
      </c>
      <c r="L69" s="15">
        <f>L71+L72+L73</f>
        <v>223224217.56</v>
      </c>
      <c r="M69" s="15">
        <f t="shared" ref="M69:N69" si="22">M71+M72+M73</f>
        <v>203133986.56</v>
      </c>
      <c r="N69" s="15">
        <f t="shared" si="22"/>
        <v>197779659</v>
      </c>
      <c r="O69" s="15">
        <f>O71+O73</f>
        <v>193407559</v>
      </c>
      <c r="P69" s="224"/>
      <c r="Q69" s="13"/>
      <c r="R69" s="13"/>
    </row>
    <row r="70" spans="1:19">
      <c r="A70" s="199"/>
      <c r="B70" s="199"/>
      <c r="C70" s="46" t="s">
        <v>1</v>
      </c>
      <c r="D70" s="165"/>
      <c r="E70" s="165"/>
      <c r="F70" s="165"/>
      <c r="G70" s="78"/>
      <c r="H70" s="78"/>
      <c r="I70" s="53"/>
      <c r="J70" s="2"/>
      <c r="K70" s="2"/>
      <c r="L70" s="2"/>
      <c r="M70" s="2"/>
      <c r="N70" s="2"/>
      <c r="O70" s="2"/>
      <c r="P70" s="218"/>
      <c r="Q70" s="13"/>
      <c r="R70" s="13"/>
      <c r="S70" s="4"/>
    </row>
    <row r="71" spans="1:19" s="49" customFormat="1" ht="45">
      <c r="A71" s="199"/>
      <c r="B71" s="199"/>
      <c r="C71" s="71" t="s">
        <v>51</v>
      </c>
      <c r="D71" s="189" t="s">
        <v>41</v>
      </c>
      <c r="E71" s="189"/>
      <c r="F71" s="189"/>
      <c r="G71" s="72" t="s">
        <v>52</v>
      </c>
      <c r="H71" s="72" t="s">
        <v>85</v>
      </c>
      <c r="I71" s="72" t="s">
        <v>85</v>
      </c>
      <c r="J71" s="73">
        <f>J102+J108+J118+J128</f>
        <v>14090000</v>
      </c>
      <c r="K71" s="73">
        <f>K102+K108+K118</f>
        <v>8372074.4000000004</v>
      </c>
      <c r="L71" s="73">
        <f>L102+L105+L108+L118</f>
        <v>25073231</v>
      </c>
      <c r="M71" s="73">
        <f>M102+M108+M118</f>
        <v>4983000</v>
      </c>
      <c r="N71" s="73">
        <f>N102</f>
        <v>4913000</v>
      </c>
      <c r="O71" s="73">
        <f>O102</f>
        <v>0</v>
      </c>
      <c r="P71" s="218"/>
      <c r="Q71" s="13"/>
      <c r="R71" s="13"/>
      <c r="S71" s="4"/>
    </row>
    <row r="72" spans="1:19" s="49" customFormat="1" ht="63.75" hidden="1" customHeight="1">
      <c r="A72" s="199"/>
      <c r="B72" s="199"/>
      <c r="C72" s="89" t="s">
        <v>81</v>
      </c>
      <c r="D72" s="195" t="s">
        <v>41</v>
      </c>
      <c r="E72" s="208"/>
      <c r="F72" s="209"/>
      <c r="G72" s="75" t="s">
        <v>64</v>
      </c>
      <c r="H72" s="75" t="s">
        <v>17</v>
      </c>
      <c r="I72" s="75" t="s">
        <v>66</v>
      </c>
      <c r="J72" s="76">
        <v>200000</v>
      </c>
      <c r="K72" s="76">
        <v>0</v>
      </c>
      <c r="L72" s="76">
        <f>L99</f>
        <v>0</v>
      </c>
      <c r="M72" s="76">
        <f t="shared" ref="M72" si="23">M99</f>
        <v>0</v>
      </c>
      <c r="N72" s="76">
        <f>N99</f>
        <v>0</v>
      </c>
      <c r="O72" s="76">
        <f>O99</f>
        <v>0</v>
      </c>
      <c r="P72" s="218"/>
      <c r="Q72" s="13"/>
      <c r="R72" s="13"/>
      <c r="S72" s="4"/>
    </row>
    <row r="73" spans="1:19" ht="25.5">
      <c r="A73" s="199"/>
      <c r="B73" s="199"/>
      <c r="C73" s="32" t="s">
        <v>5</v>
      </c>
      <c r="D73" s="166" t="s">
        <v>41</v>
      </c>
      <c r="E73" s="166"/>
      <c r="F73" s="166"/>
      <c r="G73" s="78" t="s">
        <v>8</v>
      </c>
      <c r="H73" s="78" t="s">
        <v>17</v>
      </c>
      <c r="I73" s="53" t="s">
        <v>68</v>
      </c>
      <c r="J73" s="15">
        <v>210260736.50999999</v>
      </c>
      <c r="K73" s="15">
        <v>207624477.59</v>
      </c>
      <c r="L73" s="15">
        <f>L76+L77+L80+L83+L86+L109+L112+L115+L124+L94+L87+L91+L121</f>
        <v>198150986.56</v>
      </c>
      <c r="M73" s="15">
        <f t="shared" ref="M73:O73" si="24">M76+M77+M80+M83+M86+M109+M112+M115+M124+M94+M87+M91+M121</f>
        <v>198150986.56</v>
      </c>
      <c r="N73" s="15">
        <f t="shared" si="24"/>
        <v>192866659</v>
      </c>
      <c r="O73" s="15">
        <f t="shared" si="24"/>
        <v>193407559</v>
      </c>
      <c r="P73" s="219"/>
      <c r="Q73" s="139"/>
      <c r="R73" s="13"/>
      <c r="S73" s="4"/>
    </row>
    <row r="74" spans="1:19" ht="25.5" hidden="1" customHeight="1">
      <c r="A74" s="167"/>
      <c r="B74" s="181" t="s">
        <v>129</v>
      </c>
      <c r="C74" s="32" t="s">
        <v>74</v>
      </c>
      <c r="D74" s="160" t="s">
        <v>92</v>
      </c>
      <c r="E74" s="161"/>
      <c r="F74" s="162"/>
      <c r="G74" s="78" t="s">
        <v>8</v>
      </c>
      <c r="H74" s="78" t="s">
        <v>17</v>
      </c>
      <c r="I74" s="96" t="s">
        <v>115</v>
      </c>
      <c r="J74" s="15">
        <v>4000000</v>
      </c>
      <c r="K74" s="15">
        <v>4000000</v>
      </c>
      <c r="L74" s="15">
        <f>L77+L76</f>
        <v>0</v>
      </c>
      <c r="M74" s="15">
        <f t="shared" ref="M74:O74" si="25">M77+M76</f>
        <v>0</v>
      </c>
      <c r="N74" s="15">
        <f t="shared" si="25"/>
        <v>0</v>
      </c>
      <c r="O74" s="15">
        <f t="shared" si="25"/>
        <v>0</v>
      </c>
      <c r="P74" s="64"/>
      <c r="Q74" s="13"/>
      <c r="R74" s="13"/>
      <c r="S74" s="4"/>
    </row>
    <row r="75" spans="1:19" hidden="1">
      <c r="A75" s="168"/>
      <c r="B75" s="182"/>
      <c r="C75" s="46" t="s">
        <v>1</v>
      </c>
      <c r="D75" s="165"/>
      <c r="E75" s="165"/>
      <c r="F75" s="165"/>
      <c r="G75" s="78"/>
      <c r="H75" s="78"/>
      <c r="I75" s="63"/>
      <c r="J75" s="15"/>
      <c r="K75" s="15"/>
      <c r="L75" s="15"/>
      <c r="M75" s="15"/>
      <c r="N75" s="15"/>
      <c r="O75" s="15"/>
      <c r="P75" s="64"/>
      <c r="Q75" s="13"/>
      <c r="R75" s="13"/>
      <c r="S75" s="4"/>
    </row>
    <row r="76" spans="1:19" ht="25.5" hidden="1" customHeight="1">
      <c r="A76" s="168"/>
      <c r="B76" s="182"/>
      <c r="C76" s="56" t="s">
        <v>5</v>
      </c>
      <c r="D76" s="243"/>
      <c r="E76" s="244"/>
      <c r="F76" s="245"/>
      <c r="G76" s="78" t="s">
        <v>8</v>
      </c>
      <c r="H76" s="78" t="s">
        <v>17</v>
      </c>
      <c r="I76" s="63" t="s">
        <v>116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64"/>
      <c r="Q76" s="13"/>
      <c r="R76" s="13"/>
      <c r="S76" s="4"/>
    </row>
    <row r="77" spans="1:19" ht="26.45" hidden="1" customHeight="1">
      <c r="A77" s="168"/>
      <c r="B77" s="182"/>
      <c r="C77" s="56" t="s">
        <v>5</v>
      </c>
      <c r="D77" s="160" t="s">
        <v>92</v>
      </c>
      <c r="E77" s="161"/>
      <c r="F77" s="162"/>
      <c r="G77" s="78" t="s">
        <v>8</v>
      </c>
      <c r="H77" s="78" t="s">
        <v>17</v>
      </c>
      <c r="I77" s="96" t="s">
        <v>115</v>
      </c>
      <c r="J77" s="15">
        <v>4000000</v>
      </c>
      <c r="K77" s="15">
        <v>4000000</v>
      </c>
      <c r="L77" s="15">
        <f t="shared" ref="L77:M77" si="26">L103</f>
        <v>0</v>
      </c>
      <c r="M77" s="15">
        <f t="shared" si="26"/>
        <v>0</v>
      </c>
      <c r="N77" s="15">
        <f>N103</f>
        <v>0</v>
      </c>
      <c r="O77" s="15">
        <f>O103</f>
        <v>0</v>
      </c>
      <c r="P77" s="64"/>
      <c r="Q77" s="13"/>
      <c r="R77" s="13"/>
      <c r="S77" s="4"/>
    </row>
    <row r="78" spans="1:19" ht="25.5">
      <c r="A78" s="167"/>
      <c r="B78" s="181" t="s">
        <v>40</v>
      </c>
      <c r="C78" s="32" t="s">
        <v>74</v>
      </c>
      <c r="D78" s="160" t="s">
        <v>42</v>
      </c>
      <c r="E78" s="161"/>
      <c r="F78" s="162"/>
      <c r="G78" s="78" t="s">
        <v>8</v>
      </c>
      <c r="H78" s="78" t="s">
        <v>17</v>
      </c>
      <c r="I78" s="88" t="s">
        <v>115</v>
      </c>
      <c r="J78" s="15">
        <v>79591657.810000002</v>
      </c>
      <c r="K78" s="15">
        <v>79014077.290000007</v>
      </c>
      <c r="L78" s="15">
        <f>SUM(L80:L80)</f>
        <v>76687644</v>
      </c>
      <c r="M78" s="15">
        <f>SUM(M80:M80)</f>
        <v>76687644</v>
      </c>
      <c r="N78" s="15">
        <f t="shared" ref="N78:O78" si="27">SUM(N80:N80)</f>
        <v>75419574</v>
      </c>
      <c r="O78" s="15">
        <f t="shared" si="27"/>
        <v>75419574</v>
      </c>
      <c r="P78" s="240"/>
      <c r="Q78" s="13"/>
      <c r="R78" s="13"/>
      <c r="S78" s="4"/>
    </row>
    <row r="79" spans="1:19">
      <c r="A79" s="168"/>
      <c r="B79" s="182"/>
      <c r="C79" s="46" t="s">
        <v>1</v>
      </c>
      <c r="D79" s="165"/>
      <c r="E79" s="165"/>
      <c r="F79" s="165"/>
      <c r="G79" s="78"/>
      <c r="H79" s="78"/>
      <c r="I79" s="53"/>
      <c r="J79" s="15"/>
      <c r="K79" s="15"/>
      <c r="L79" s="15"/>
      <c r="M79" s="15"/>
      <c r="N79" s="15"/>
      <c r="O79" s="15"/>
      <c r="P79" s="241"/>
      <c r="Q79" s="13"/>
      <c r="R79" s="13"/>
    </row>
    <row r="80" spans="1:19" ht="28.9" customHeight="1">
      <c r="A80" s="168"/>
      <c r="B80" s="182"/>
      <c r="C80" s="56" t="s">
        <v>5</v>
      </c>
      <c r="D80" s="160" t="s">
        <v>42</v>
      </c>
      <c r="E80" s="161"/>
      <c r="F80" s="162"/>
      <c r="G80" s="78" t="s">
        <v>8</v>
      </c>
      <c r="H80" s="78" t="s">
        <v>17</v>
      </c>
      <c r="I80" s="88" t="s">
        <v>115</v>
      </c>
      <c r="J80" s="15">
        <v>79591657.810000002</v>
      </c>
      <c r="K80" s="15">
        <v>79014077.290000007</v>
      </c>
      <c r="L80" s="15">
        <v>76687644</v>
      </c>
      <c r="M80" s="15">
        <v>76687644</v>
      </c>
      <c r="N80" s="15">
        <v>75419574</v>
      </c>
      <c r="O80" s="15">
        <v>75419574</v>
      </c>
      <c r="P80" s="242"/>
      <c r="Q80" s="13"/>
      <c r="R80" s="13"/>
    </row>
    <row r="81" spans="1:18" ht="25.5">
      <c r="A81" s="159"/>
      <c r="B81" s="159" t="s">
        <v>43</v>
      </c>
      <c r="C81" s="32" t="s">
        <v>74</v>
      </c>
      <c r="D81" s="166" t="s">
        <v>44</v>
      </c>
      <c r="E81" s="166"/>
      <c r="F81" s="166"/>
      <c r="G81" s="78" t="s">
        <v>8</v>
      </c>
      <c r="H81" s="78" t="s">
        <v>17</v>
      </c>
      <c r="I81" s="88" t="s">
        <v>115</v>
      </c>
      <c r="J81" s="15">
        <v>75216140.459999993</v>
      </c>
      <c r="K81" s="15">
        <v>73857967.040000007</v>
      </c>
      <c r="L81" s="15">
        <f t="shared" ref="L81:M81" si="28">L83</f>
        <v>74772926</v>
      </c>
      <c r="M81" s="15">
        <f t="shared" si="28"/>
        <v>74772926</v>
      </c>
      <c r="N81" s="15">
        <f t="shared" ref="N81:O81" si="29">N83</f>
        <v>72775811</v>
      </c>
      <c r="O81" s="15">
        <f t="shared" si="29"/>
        <v>72775811</v>
      </c>
      <c r="P81" s="237"/>
      <c r="Q81" s="13"/>
      <c r="R81" s="13"/>
    </row>
    <row r="82" spans="1:18">
      <c r="A82" s="159"/>
      <c r="B82" s="159"/>
      <c r="C82" s="46" t="s">
        <v>1</v>
      </c>
      <c r="D82" s="165"/>
      <c r="E82" s="165"/>
      <c r="F82" s="165"/>
      <c r="G82" s="78"/>
      <c r="H82" s="78"/>
      <c r="I82" s="53"/>
      <c r="J82" s="15"/>
      <c r="K82" s="15"/>
      <c r="L82" s="15"/>
      <c r="M82" s="15"/>
      <c r="N82" s="15"/>
      <c r="O82" s="15"/>
      <c r="P82" s="238"/>
      <c r="Q82" s="13"/>
      <c r="R82" s="13"/>
    </row>
    <row r="83" spans="1:18" ht="36" customHeight="1">
      <c r="A83" s="159"/>
      <c r="B83" s="159"/>
      <c r="C83" s="32" t="s">
        <v>5</v>
      </c>
      <c r="D83" s="166" t="s">
        <v>44</v>
      </c>
      <c r="E83" s="166"/>
      <c r="F83" s="166"/>
      <c r="G83" s="78" t="s">
        <v>8</v>
      </c>
      <c r="H83" s="78" t="s">
        <v>17</v>
      </c>
      <c r="I83" s="88" t="s">
        <v>115</v>
      </c>
      <c r="J83" s="15">
        <v>75216140.459999993</v>
      </c>
      <c r="K83" s="15">
        <v>73857967.040000007</v>
      </c>
      <c r="L83" s="15">
        <v>74772926</v>
      </c>
      <c r="M83" s="15">
        <v>74772926</v>
      </c>
      <c r="N83" s="15">
        <v>72775811</v>
      </c>
      <c r="O83" s="15">
        <v>72775811</v>
      </c>
      <c r="P83" s="239"/>
      <c r="Q83" s="13"/>
      <c r="R83" s="13"/>
    </row>
    <row r="84" spans="1:18" ht="25.5">
      <c r="A84" s="167"/>
      <c r="B84" s="181" t="s">
        <v>45</v>
      </c>
      <c r="C84" s="32" t="s">
        <v>74</v>
      </c>
      <c r="D84" s="166" t="s">
        <v>46</v>
      </c>
      <c r="E84" s="166"/>
      <c r="F84" s="166"/>
      <c r="G84" s="78" t="s">
        <v>8</v>
      </c>
      <c r="H84" s="78" t="s">
        <v>17</v>
      </c>
      <c r="I84" s="88" t="s">
        <v>116</v>
      </c>
      <c r="J84" s="15">
        <v>35984976.240000002</v>
      </c>
      <c r="K84" s="15">
        <v>35284471.259999998</v>
      </c>
      <c r="L84" s="15">
        <f t="shared" ref="L84" si="30">L86</f>
        <v>35829937</v>
      </c>
      <c r="M84" s="15">
        <f>M86</f>
        <v>35829937</v>
      </c>
      <c r="N84" s="15">
        <f>N86</f>
        <v>35046374</v>
      </c>
      <c r="O84" s="15">
        <f>O86</f>
        <v>35046374</v>
      </c>
      <c r="P84" s="237"/>
      <c r="Q84" s="13"/>
      <c r="R84" s="13"/>
    </row>
    <row r="85" spans="1:18" ht="15.6" customHeight="1">
      <c r="A85" s="168"/>
      <c r="B85" s="182"/>
      <c r="C85" s="46" t="s">
        <v>1</v>
      </c>
      <c r="D85" s="165"/>
      <c r="E85" s="165"/>
      <c r="F85" s="165"/>
      <c r="G85" s="78"/>
      <c r="H85" s="78"/>
      <c r="I85" s="53"/>
      <c r="J85" s="15"/>
      <c r="K85" s="15"/>
      <c r="L85" s="15"/>
      <c r="M85" s="15"/>
      <c r="N85" s="15"/>
      <c r="O85" s="15"/>
      <c r="P85" s="238"/>
      <c r="Q85" s="13"/>
      <c r="R85" s="13"/>
    </row>
    <row r="86" spans="1:18" ht="36.75" customHeight="1">
      <c r="A86" s="169"/>
      <c r="B86" s="183"/>
      <c r="C86" s="32" t="s">
        <v>5</v>
      </c>
      <c r="D86" s="166" t="s">
        <v>46</v>
      </c>
      <c r="E86" s="166"/>
      <c r="F86" s="166"/>
      <c r="G86" s="78" t="s">
        <v>8</v>
      </c>
      <c r="H86" s="78" t="s">
        <v>17</v>
      </c>
      <c r="I86" s="88" t="s">
        <v>116</v>
      </c>
      <c r="J86" s="15">
        <v>35984976.240000002</v>
      </c>
      <c r="K86" s="15">
        <v>35284471.259999998</v>
      </c>
      <c r="L86" s="15">
        <v>35829937</v>
      </c>
      <c r="M86" s="15">
        <v>35829937</v>
      </c>
      <c r="N86" s="12">
        <v>35046374</v>
      </c>
      <c r="O86" s="153">
        <v>35046374</v>
      </c>
      <c r="P86" s="239"/>
      <c r="Q86" s="13"/>
      <c r="R86" s="13"/>
    </row>
    <row r="87" spans="1:18" ht="28.5" customHeight="1">
      <c r="A87" s="178"/>
      <c r="B87" s="181" t="s">
        <v>130</v>
      </c>
      <c r="C87" s="32" t="s">
        <v>74</v>
      </c>
      <c r="D87" s="166" t="s">
        <v>131</v>
      </c>
      <c r="E87" s="166"/>
      <c r="F87" s="166"/>
      <c r="G87" s="107" t="s">
        <v>8</v>
      </c>
      <c r="H87" s="107" t="s">
        <v>17</v>
      </c>
      <c r="I87" s="107" t="s">
        <v>68</v>
      </c>
      <c r="J87" s="15">
        <v>3905242</v>
      </c>
      <c r="K87" s="15">
        <v>3905242</v>
      </c>
      <c r="L87" s="15">
        <f>L90+L89</f>
        <v>168924</v>
      </c>
      <c r="M87" s="15">
        <f>M90+M89</f>
        <v>168924</v>
      </c>
      <c r="N87" s="15">
        <f t="shared" ref="N87:O87" si="31">N90+N89</f>
        <v>0</v>
      </c>
      <c r="O87" s="15">
        <f t="shared" si="31"/>
        <v>0</v>
      </c>
      <c r="P87" s="97"/>
      <c r="Q87" s="13"/>
      <c r="R87" s="13"/>
    </row>
    <row r="88" spans="1:18" ht="18.75" customHeight="1">
      <c r="A88" s="179"/>
      <c r="B88" s="182"/>
      <c r="C88" s="46" t="s">
        <v>1</v>
      </c>
      <c r="D88" s="163"/>
      <c r="E88" s="163"/>
      <c r="F88" s="163"/>
      <c r="G88" s="107"/>
      <c r="H88" s="107"/>
      <c r="I88" s="107"/>
      <c r="J88" s="94"/>
      <c r="K88" s="94"/>
      <c r="L88" s="94"/>
      <c r="M88" s="94"/>
      <c r="N88" s="94"/>
      <c r="O88" s="94"/>
      <c r="P88" s="97"/>
      <c r="Q88" s="13"/>
      <c r="R88" s="13"/>
    </row>
    <row r="89" spans="1:18" ht="31.5" customHeight="1">
      <c r="A89" s="179"/>
      <c r="B89" s="182"/>
      <c r="C89" s="32" t="s">
        <v>5</v>
      </c>
      <c r="D89" s="166" t="s">
        <v>131</v>
      </c>
      <c r="E89" s="166"/>
      <c r="F89" s="166"/>
      <c r="G89" s="107" t="s">
        <v>8</v>
      </c>
      <c r="H89" s="107" t="s">
        <v>17</v>
      </c>
      <c r="I89" s="107" t="s">
        <v>115</v>
      </c>
      <c r="J89" s="15">
        <v>3496599</v>
      </c>
      <c r="K89" s="15">
        <v>3496599</v>
      </c>
      <c r="L89" s="15">
        <v>55445</v>
      </c>
      <c r="M89" s="15">
        <v>55445</v>
      </c>
      <c r="N89" s="15">
        <v>0</v>
      </c>
      <c r="O89" s="15">
        <v>0</v>
      </c>
      <c r="P89" s="97"/>
      <c r="Q89" s="13"/>
      <c r="R89" s="13"/>
    </row>
    <row r="90" spans="1:18" ht="32.25" customHeight="1">
      <c r="A90" s="180"/>
      <c r="B90" s="183"/>
      <c r="C90" s="32" t="s">
        <v>5</v>
      </c>
      <c r="D90" s="166" t="s">
        <v>131</v>
      </c>
      <c r="E90" s="166"/>
      <c r="F90" s="166"/>
      <c r="G90" s="107" t="s">
        <v>8</v>
      </c>
      <c r="H90" s="107" t="s">
        <v>17</v>
      </c>
      <c r="I90" s="107" t="s">
        <v>116</v>
      </c>
      <c r="J90" s="15">
        <v>408643</v>
      </c>
      <c r="K90" s="15">
        <v>408643</v>
      </c>
      <c r="L90" s="15">
        <v>113479</v>
      </c>
      <c r="M90" s="15">
        <v>113479</v>
      </c>
      <c r="N90" s="15">
        <v>0</v>
      </c>
      <c r="O90" s="15">
        <v>0</v>
      </c>
      <c r="P90" s="97"/>
      <c r="Q90" s="13"/>
      <c r="R90" s="13"/>
    </row>
    <row r="91" spans="1:18" ht="28.5" hidden="1" customHeight="1">
      <c r="A91" s="184"/>
      <c r="B91" s="159" t="s">
        <v>141</v>
      </c>
      <c r="C91" s="32" t="s">
        <v>74</v>
      </c>
      <c r="D91" s="166" t="s">
        <v>93</v>
      </c>
      <c r="E91" s="166"/>
      <c r="F91" s="166"/>
      <c r="G91" s="124" t="s">
        <v>8</v>
      </c>
      <c r="H91" s="124" t="s">
        <v>17</v>
      </c>
      <c r="I91" s="124" t="s">
        <v>115</v>
      </c>
      <c r="J91" s="15">
        <v>2500000</v>
      </c>
      <c r="K91" s="15">
        <v>2500000</v>
      </c>
      <c r="L91" s="15">
        <f t="shared" ref="L91:O91" si="32">L93</f>
        <v>0</v>
      </c>
      <c r="M91" s="15">
        <f t="shared" si="32"/>
        <v>0</v>
      </c>
      <c r="N91" s="15">
        <f t="shared" si="32"/>
        <v>0</v>
      </c>
      <c r="O91" s="15">
        <f t="shared" si="32"/>
        <v>0</v>
      </c>
      <c r="P91" s="126"/>
      <c r="Q91" s="13"/>
      <c r="R91" s="13"/>
    </row>
    <row r="92" spans="1:18" ht="18.75" hidden="1" customHeight="1">
      <c r="A92" s="184"/>
      <c r="B92" s="159"/>
      <c r="C92" s="46" t="s">
        <v>1</v>
      </c>
      <c r="D92" s="163"/>
      <c r="E92" s="163"/>
      <c r="F92" s="163"/>
      <c r="G92" s="124"/>
      <c r="H92" s="124"/>
      <c r="I92" s="125"/>
      <c r="J92" s="15"/>
      <c r="K92" s="15"/>
      <c r="L92" s="15"/>
      <c r="M92" s="15"/>
      <c r="N92" s="15"/>
      <c r="O92" s="15"/>
      <c r="P92" s="126"/>
      <c r="Q92" s="13"/>
      <c r="R92" s="13"/>
    </row>
    <row r="93" spans="1:18" ht="32.25" hidden="1" customHeight="1">
      <c r="A93" s="184"/>
      <c r="B93" s="159"/>
      <c r="C93" s="32" t="s">
        <v>5</v>
      </c>
      <c r="D93" s="166" t="s">
        <v>93</v>
      </c>
      <c r="E93" s="166"/>
      <c r="F93" s="166"/>
      <c r="G93" s="124" t="s">
        <v>8</v>
      </c>
      <c r="H93" s="124" t="s">
        <v>17</v>
      </c>
      <c r="I93" s="124" t="s">
        <v>115</v>
      </c>
      <c r="J93" s="15">
        <v>2500000</v>
      </c>
      <c r="K93" s="15">
        <v>2500000</v>
      </c>
      <c r="L93" s="15">
        <v>0</v>
      </c>
      <c r="M93" s="15">
        <v>0</v>
      </c>
      <c r="N93" s="15">
        <v>0</v>
      </c>
      <c r="O93" s="15">
        <v>0</v>
      </c>
      <c r="P93" s="126"/>
      <c r="Q93" s="13"/>
      <c r="R93" s="13"/>
    </row>
    <row r="94" spans="1:18" ht="28.5" hidden="1" customHeight="1">
      <c r="A94" s="178"/>
      <c r="B94" s="181" t="s">
        <v>117</v>
      </c>
      <c r="C94" s="32" t="s">
        <v>74</v>
      </c>
      <c r="D94" s="166" t="s">
        <v>118</v>
      </c>
      <c r="E94" s="166"/>
      <c r="F94" s="166"/>
      <c r="G94" s="90" t="s">
        <v>8</v>
      </c>
      <c r="H94" s="90" t="s">
        <v>17</v>
      </c>
      <c r="I94" s="90" t="s">
        <v>116</v>
      </c>
      <c r="J94" s="15">
        <v>0</v>
      </c>
      <c r="K94" s="15">
        <v>0</v>
      </c>
      <c r="L94" s="15">
        <f t="shared" ref="L94:O94" si="33">L96</f>
        <v>0</v>
      </c>
      <c r="M94" s="15">
        <f t="shared" si="33"/>
        <v>0</v>
      </c>
      <c r="N94" s="15">
        <f t="shared" si="33"/>
        <v>0</v>
      </c>
      <c r="O94" s="15">
        <f t="shared" si="33"/>
        <v>0</v>
      </c>
      <c r="P94" s="92"/>
      <c r="Q94" s="13"/>
      <c r="R94" s="13"/>
    </row>
    <row r="95" spans="1:18" ht="18" hidden="1" customHeight="1">
      <c r="A95" s="179"/>
      <c r="B95" s="182"/>
      <c r="C95" s="46" t="s">
        <v>1</v>
      </c>
      <c r="D95" s="163"/>
      <c r="E95" s="163"/>
      <c r="F95" s="163"/>
      <c r="G95" s="90"/>
      <c r="H95" s="90"/>
      <c r="I95" s="90"/>
      <c r="J95" s="94"/>
      <c r="K95" s="94"/>
      <c r="L95" s="94"/>
      <c r="M95" s="94"/>
      <c r="N95" s="94"/>
      <c r="O95" s="94"/>
      <c r="P95" s="92"/>
      <c r="Q95" s="13"/>
      <c r="R95" s="13"/>
    </row>
    <row r="96" spans="1:18" ht="32.25" hidden="1" customHeight="1">
      <c r="A96" s="180"/>
      <c r="B96" s="183"/>
      <c r="C96" s="32" t="s">
        <v>5</v>
      </c>
      <c r="D96" s="166" t="s">
        <v>118</v>
      </c>
      <c r="E96" s="166"/>
      <c r="F96" s="166"/>
      <c r="G96" s="90" t="s">
        <v>8</v>
      </c>
      <c r="H96" s="90" t="s">
        <v>17</v>
      </c>
      <c r="I96" s="90" t="s">
        <v>116</v>
      </c>
      <c r="J96" s="15">
        <v>0</v>
      </c>
      <c r="K96" s="15">
        <v>0</v>
      </c>
      <c r="L96" s="101">
        <v>0</v>
      </c>
      <c r="M96" s="101">
        <v>0</v>
      </c>
      <c r="N96" s="15">
        <v>0</v>
      </c>
      <c r="O96" s="15">
        <v>0</v>
      </c>
      <c r="P96" s="92"/>
      <c r="Q96" s="13"/>
      <c r="R96" s="13"/>
    </row>
    <row r="97" spans="1:19" ht="26.45" hidden="1" customHeight="1">
      <c r="A97" s="203"/>
      <c r="B97" s="192" t="s">
        <v>80</v>
      </c>
      <c r="C97" s="111" t="s">
        <v>74</v>
      </c>
      <c r="D97" s="198" t="s">
        <v>65</v>
      </c>
      <c r="E97" s="186"/>
      <c r="F97" s="187"/>
      <c r="G97" s="112" t="s">
        <v>64</v>
      </c>
      <c r="H97" s="112" t="s">
        <v>17</v>
      </c>
      <c r="I97" s="112" t="s">
        <v>66</v>
      </c>
      <c r="J97" s="115">
        <v>200000</v>
      </c>
      <c r="K97" s="115">
        <v>0</v>
      </c>
      <c r="L97" s="15">
        <f>L99</f>
        <v>0</v>
      </c>
      <c r="M97" s="15">
        <f t="shared" ref="M97" si="34">M99</f>
        <v>0</v>
      </c>
      <c r="N97" s="15">
        <f t="shared" ref="N97:O97" si="35">N99</f>
        <v>0</v>
      </c>
      <c r="O97" s="15">
        <f t="shared" si="35"/>
        <v>0</v>
      </c>
      <c r="P97" s="237"/>
      <c r="Q97" s="13"/>
      <c r="R97" s="13"/>
    </row>
    <row r="98" spans="1:19" hidden="1">
      <c r="A98" s="204"/>
      <c r="B98" s="193"/>
      <c r="C98" s="114" t="s">
        <v>1</v>
      </c>
      <c r="D98" s="185"/>
      <c r="E98" s="186"/>
      <c r="F98" s="187"/>
      <c r="G98" s="112"/>
      <c r="H98" s="112"/>
      <c r="I98" s="112"/>
      <c r="J98" s="116"/>
      <c r="K98" s="116"/>
      <c r="L98" s="116"/>
      <c r="M98" s="116"/>
      <c r="N98" s="116"/>
      <c r="O98" s="116"/>
      <c r="P98" s="238"/>
      <c r="Q98" s="13"/>
      <c r="R98" s="13"/>
    </row>
    <row r="99" spans="1:19" ht="82.5" hidden="1" customHeight="1">
      <c r="A99" s="205"/>
      <c r="B99" s="194"/>
      <c r="C99" s="122" t="s">
        <v>82</v>
      </c>
      <c r="D99" s="195" t="s">
        <v>65</v>
      </c>
      <c r="E99" s="196"/>
      <c r="F99" s="197"/>
      <c r="G99" s="75" t="s">
        <v>64</v>
      </c>
      <c r="H99" s="75" t="s">
        <v>17</v>
      </c>
      <c r="I99" s="75" t="s">
        <v>66</v>
      </c>
      <c r="J99" s="76">
        <v>0</v>
      </c>
      <c r="K99" s="76">
        <v>0</v>
      </c>
      <c r="L99" s="76">
        <v>0</v>
      </c>
      <c r="M99" s="76">
        <v>0</v>
      </c>
      <c r="N99" s="76">
        <v>0</v>
      </c>
      <c r="O99" s="76">
        <v>0</v>
      </c>
      <c r="P99" s="239"/>
      <c r="Q99" s="13"/>
      <c r="R99" s="13"/>
    </row>
    <row r="100" spans="1:19" ht="15.6" customHeight="1">
      <c r="A100" s="177"/>
      <c r="B100" s="177" t="s">
        <v>55</v>
      </c>
      <c r="C100" s="111" t="s">
        <v>75</v>
      </c>
      <c r="D100" s="261" t="s">
        <v>53</v>
      </c>
      <c r="E100" s="261"/>
      <c r="F100" s="261"/>
      <c r="G100" s="112" t="s">
        <v>52</v>
      </c>
      <c r="H100" s="112" t="s">
        <v>54</v>
      </c>
      <c r="I100" s="112" t="s">
        <v>97</v>
      </c>
      <c r="J100" s="115">
        <v>8063000</v>
      </c>
      <c r="K100" s="115">
        <f>K102</f>
        <v>8063000</v>
      </c>
      <c r="L100" s="115">
        <f t="shared" ref="L100" si="36">L102</f>
        <v>4913000</v>
      </c>
      <c r="M100" s="115">
        <f t="shared" ref="M100:O100" si="37">M102</f>
        <v>4913000</v>
      </c>
      <c r="N100" s="115">
        <f t="shared" si="37"/>
        <v>4913000</v>
      </c>
      <c r="O100" s="115">
        <f t="shared" si="37"/>
        <v>0</v>
      </c>
      <c r="P100" s="246"/>
      <c r="Q100" s="13"/>
      <c r="R100" s="13"/>
    </row>
    <row r="101" spans="1:19">
      <c r="A101" s="177"/>
      <c r="B101" s="177"/>
      <c r="C101" s="114" t="s">
        <v>1</v>
      </c>
      <c r="D101" s="188"/>
      <c r="E101" s="188"/>
      <c r="F101" s="188"/>
      <c r="G101" s="112"/>
      <c r="H101" s="112"/>
      <c r="I101" s="112"/>
      <c r="J101" s="115"/>
      <c r="K101" s="115"/>
      <c r="L101" s="115"/>
      <c r="M101" s="115"/>
      <c r="N101" s="115"/>
      <c r="O101" s="115"/>
      <c r="P101" s="247"/>
      <c r="Q101" s="13"/>
      <c r="R101" s="13"/>
    </row>
    <row r="102" spans="1:19" ht="45">
      <c r="A102" s="177"/>
      <c r="B102" s="177"/>
      <c r="C102" s="71" t="s">
        <v>51</v>
      </c>
      <c r="D102" s="189" t="s">
        <v>53</v>
      </c>
      <c r="E102" s="189"/>
      <c r="F102" s="189"/>
      <c r="G102" s="72" t="s">
        <v>52</v>
      </c>
      <c r="H102" s="72" t="s">
        <v>54</v>
      </c>
      <c r="I102" s="72" t="s">
        <v>97</v>
      </c>
      <c r="J102" s="73">
        <v>8063000</v>
      </c>
      <c r="K102" s="73">
        <v>8063000</v>
      </c>
      <c r="L102" s="73">
        <v>4913000</v>
      </c>
      <c r="M102" s="73">
        <v>4913000</v>
      </c>
      <c r="N102" s="73">
        <v>4913000</v>
      </c>
      <c r="O102" s="73">
        <v>0</v>
      </c>
      <c r="P102" s="248"/>
      <c r="Q102" s="13"/>
      <c r="R102" s="13"/>
    </row>
    <row r="103" spans="1:19" ht="15.75" hidden="1" customHeight="1">
      <c r="A103" s="170"/>
      <c r="B103" s="171" t="s">
        <v>86</v>
      </c>
      <c r="C103" s="32" t="s">
        <v>75</v>
      </c>
      <c r="D103" s="191" t="s">
        <v>90</v>
      </c>
      <c r="E103" s="161"/>
      <c r="F103" s="162"/>
      <c r="G103" s="78" t="s">
        <v>52</v>
      </c>
      <c r="H103" s="78" t="s">
        <v>54</v>
      </c>
      <c r="I103" s="88" t="s">
        <v>97</v>
      </c>
      <c r="J103" s="15">
        <v>0</v>
      </c>
      <c r="K103" s="15">
        <v>0</v>
      </c>
      <c r="L103" s="15">
        <f t="shared" ref="L103:O103" si="38">L105</f>
        <v>0</v>
      </c>
      <c r="M103" s="15">
        <f t="shared" si="38"/>
        <v>0</v>
      </c>
      <c r="N103" s="15">
        <f t="shared" si="38"/>
        <v>0</v>
      </c>
      <c r="O103" s="15">
        <f t="shared" si="38"/>
        <v>0</v>
      </c>
      <c r="P103" s="258"/>
      <c r="Q103" s="13"/>
      <c r="R103" s="13"/>
    </row>
    <row r="104" spans="1:19" ht="15.75" hidden="1" customHeight="1">
      <c r="A104" s="170"/>
      <c r="B104" s="172"/>
      <c r="C104" s="46" t="s">
        <v>1</v>
      </c>
      <c r="D104" s="160"/>
      <c r="E104" s="161"/>
      <c r="F104" s="162"/>
      <c r="G104" s="78"/>
      <c r="H104" s="78"/>
      <c r="I104" s="60"/>
      <c r="J104" s="15"/>
      <c r="K104" s="15"/>
      <c r="L104" s="15"/>
      <c r="M104" s="15"/>
      <c r="N104" s="15"/>
      <c r="O104" s="15"/>
      <c r="P104" s="259"/>
      <c r="Q104" s="13"/>
      <c r="R104" s="13"/>
    </row>
    <row r="105" spans="1:19" ht="45" hidden="1" customHeight="1">
      <c r="A105" s="170"/>
      <c r="B105" s="173"/>
      <c r="C105" s="71" t="s">
        <v>51</v>
      </c>
      <c r="D105" s="174" t="s">
        <v>90</v>
      </c>
      <c r="E105" s="175"/>
      <c r="F105" s="176"/>
      <c r="G105" s="72" t="s">
        <v>52</v>
      </c>
      <c r="H105" s="72" t="s">
        <v>54</v>
      </c>
      <c r="I105" s="72" t="s">
        <v>97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260"/>
      <c r="Q105" s="13"/>
      <c r="R105" s="13"/>
    </row>
    <row r="106" spans="1:19" ht="25.5" hidden="1" customHeight="1">
      <c r="A106" s="170"/>
      <c r="B106" s="171" t="s">
        <v>72</v>
      </c>
      <c r="C106" s="111" t="s">
        <v>74</v>
      </c>
      <c r="D106" s="185" t="s">
        <v>73</v>
      </c>
      <c r="E106" s="186"/>
      <c r="F106" s="187"/>
      <c r="G106" s="112" t="s">
        <v>85</v>
      </c>
      <c r="H106" s="112" t="s">
        <v>85</v>
      </c>
      <c r="I106" s="112" t="s">
        <v>85</v>
      </c>
      <c r="J106" s="115">
        <v>15000</v>
      </c>
      <c r="K106" s="115">
        <v>0</v>
      </c>
      <c r="L106" s="115">
        <f>L108+L109</f>
        <v>0</v>
      </c>
      <c r="M106" s="115">
        <f t="shared" ref="M106:O106" si="39">M108+M109</f>
        <v>0</v>
      </c>
      <c r="N106" s="115">
        <f t="shared" si="39"/>
        <v>0</v>
      </c>
      <c r="O106" s="115">
        <f t="shared" si="39"/>
        <v>0</v>
      </c>
      <c r="P106" s="237"/>
      <c r="Q106" s="13"/>
      <c r="R106" s="13"/>
    </row>
    <row r="107" spans="1:19" hidden="1">
      <c r="A107" s="170"/>
      <c r="B107" s="172"/>
      <c r="C107" s="114" t="s">
        <v>1</v>
      </c>
      <c r="D107" s="188"/>
      <c r="E107" s="188"/>
      <c r="F107" s="188"/>
      <c r="G107" s="112"/>
      <c r="H107" s="112"/>
      <c r="I107" s="112"/>
      <c r="J107" s="115"/>
      <c r="K107" s="115"/>
      <c r="L107" s="115"/>
      <c r="M107" s="115"/>
      <c r="N107" s="115"/>
      <c r="O107" s="115"/>
      <c r="P107" s="238"/>
      <c r="Q107" s="13"/>
      <c r="R107" s="13"/>
    </row>
    <row r="108" spans="1:19" ht="41.45" hidden="1" customHeight="1">
      <c r="A108" s="170"/>
      <c r="B108" s="172"/>
      <c r="C108" s="71" t="s">
        <v>51</v>
      </c>
      <c r="D108" s="190" t="s">
        <v>73</v>
      </c>
      <c r="E108" s="175"/>
      <c r="F108" s="176"/>
      <c r="G108" s="72" t="s">
        <v>52</v>
      </c>
      <c r="H108" s="72" t="s">
        <v>54</v>
      </c>
      <c r="I108" s="72" t="s">
        <v>97</v>
      </c>
      <c r="J108" s="73">
        <v>15000</v>
      </c>
      <c r="K108" s="73">
        <v>9074.4</v>
      </c>
      <c r="L108" s="73">
        <v>0</v>
      </c>
      <c r="M108" s="73">
        <v>0</v>
      </c>
      <c r="N108" s="73">
        <v>0</v>
      </c>
      <c r="O108" s="73">
        <v>0</v>
      </c>
      <c r="P108" s="238"/>
      <c r="Q108" s="13"/>
      <c r="R108" s="13"/>
    </row>
    <row r="109" spans="1:19" s="49" customFormat="1" ht="32.25" hidden="1" customHeight="1">
      <c r="A109" s="170"/>
      <c r="B109" s="173"/>
      <c r="C109" s="117" t="s">
        <v>5</v>
      </c>
      <c r="D109" s="198" t="s">
        <v>73</v>
      </c>
      <c r="E109" s="279"/>
      <c r="F109" s="280"/>
      <c r="G109" s="112" t="s">
        <v>8</v>
      </c>
      <c r="H109" s="112" t="s">
        <v>17</v>
      </c>
      <c r="I109" s="112" t="s">
        <v>116</v>
      </c>
      <c r="J109" s="115">
        <v>0</v>
      </c>
      <c r="K109" s="115">
        <v>0</v>
      </c>
      <c r="L109" s="115">
        <v>0</v>
      </c>
      <c r="M109" s="115">
        <v>0</v>
      </c>
      <c r="N109" s="115">
        <v>0</v>
      </c>
      <c r="O109" s="115">
        <v>0</v>
      </c>
      <c r="P109" s="239"/>
      <c r="Q109" s="13"/>
      <c r="R109" s="13"/>
      <c r="S109" s="1"/>
    </row>
    <row r="110" spans="1:19" s="49" customFormat="1" ht="25.5" hidden="1" customHeight="1">
      <c r="A110" s="203"/>
      <c r="B110" s="192" t="s">
        <v>83</v>
      </c>
      <c r="C110" s="32" t="s">
        <v>74</v>
      </c>
      <c r="D110" s="191" t="s">
        <v>84</v>
      </c>
      <c r="E110" s="210"/>
      <c r="F110" s="211"/>
      <c r="G110" s="78" t="s">
        <v>8</v>
      </c>
      <c r="H110" s="78" t="s">
        <v>17</v>
      </c>
      <c r="I110" s="53" t="s">
        <v>67</v>
      </c>
      <c r="J110" s="15">
        <v>0</v>
      </c>
      <c r="K110" s="15">
        <v>0</v>
      </c>
      <c r="L110" s="15">
        <f>L112</f>
        <v>0</v>
      </c>
      <c r="M110" s="15">
        <f>M112</f>
        <v>0</v>
      </c>
      <c r="N110" s="15">
        <v>0</v>
      </c>
      <c r="O110" s="15">
        <v>0</v>
      </c>
      <c r="P110" s="258"/>
      <c r="Q110" s="13"/>
      <c r="R110" s="13"/>
      <c r="S110" s="1"/>
    </row>
    <row r="111" spans="1:19" s="49" customFormat="1" ht="22.5" hidden="1" customHeight="1">
      <c r="A111" s="204"/>
      <c r="B111" s="193"/>
      <c r="C111" s="46" t="s">
        <v>1</v>
      </c>
      <c r="D111" s="191"/>
      <c r="E111" s="210"/>
      <c r="F111" s="211"/>
      <c r="G111" s="78"/>
      <c r="H111" s="78"/>
      <c r="I111" s="53"/>
      <c r="J111" s="15"/>
      <c r="K111" s="15"/>
      <c r="L111" s="15"/>
      <c r="M111" s="15"/>
      <c r="N111" s="15"/>
      <c r="O111" s="15"/>
      <c r="P111" s="259"/>
      <c r="Q111" s="13"/>
      <c r="R111" s="13"/>
      <c r="S111" s="1"/>
    </row>
    <row r="112" spans="1:19" s="49" customFormat="1" ht="32.25" hidden="1" customHeight="1">
      <c r="A112" s="205"/>
      <c r="B112" s="194"/>
      <c r="C112" s="32" t="s">
        <v>5</v>
      </c>
      <c r="D112" s="191" t="s">
        <v>84</v>
      </c>
      <c r="E112" s="210"/>
      <c r="F112" s="211"/>
      <c r="G112" s="78" t="s">
        <v>8</v>
      </c>
      <c r="H112" s="78" t="s">
        <v>17</v>
      </c>
      <c r="I112" s="53" t="s">
        <v>67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260"/>
      <c r="Q112" s="13"/>
      <c r="R112" s="13"/>
      <c r="S112" s="1"/>
    </row>
    <row r="113" spans="1:19" s="49" customFormat="1" ht="32.25" hidden="1" customHeight="1">
      <c r="A113" s="203"/>
      <c r="B113" s="192" t="s">
        <v>94</v>
      </c>
      <c r="C113" s="32" t="s">
        <v>74</v>
      </c>
      <c r="D113" s="191" t="s">
        <v>93</v>
      </c>
      <c r="E113" s="210"/>
      <c r="F113" s="211"/>
      <c r="G113" s="78" t="s">
        <v>8</v>
      </c>
      <c r="H113" s="78" t="s">
        <v>17</v>
      </c>
      <c r="I113" s="59" t="s">
        <v>67</v>
      </c>
      <c r="J113" s="15">
        <v>0</v>
      </c>
      <c r="K113" s="15">
        <v>0</v>
      </c>
      <c r="L113" s="15">
        <f>L115</f>
        <v>0</v>
      </c>
      <c r="M113" s="15">
        <f t="shared" ref="M113" si="40">M115</f>
        <v>0</v>
      </c>
      <c r="N113" s="15">
        <v>0</v>
      </c>
      <c r="O113" s="15">
        <v>0</v>
      </c>
      <c r="P113" s="240"/>
      <c r="Q113" s="13"/>
      <c r="R113" s="13"/>
      <c r="S113" s="1"/>
    </row>
    <row r="114" spans="1:19" s="49" customFormat="1" ht="32.25" hidden="1" customHeight="1">
      <c r="A114" s="204"/>
      <c r="B114" s="193"/>
      <c r="C114" s="46" t="s">
        <v>1</v>
      </c>
      <c r="D114" s="191"/>
      <c r="E114" s="210"/>
      <c r="F114" s="211"/>
      <c r="G114" s="78"/>
      <c r="H114" s="78"/>
      <c r="I114" s="59"/>
      <c r="J114" s="15"/>
      <c r="K114" s="15"/>
      <c r="L114" s="15"/>
      <c r="M114" s="15"/>
      <c r="N114" s="15"/>
      <c r="O114" s="15"/>
      <c r="P114" s="241"/>
      <c r="Q114" s="13"/>
      <c r="R114" s="13"/>
      <c r="S114" s="1"/>
    </row>
    <row r="115" spans="1:19" s="49" customFormat="1" ht="32.25" hidden="1" customHeight="1">
      <c r="A115" s="205"/>
      <c r="B115" s="194"/>
      <c r="C115" s="32" t="s">
        <v>5</v>
      </c>
      <c r="D115" s="191" t="s">
        <v>93</v>
      </c>
      <c r="E115" s="210"/>
      <c r="F115" s="211"/>
      <c r="G115" s="78" t="s">
        <v>8</v>
      </c>
      <c r="H115" s="78" t="s">
        <v>17</v>
      </c>
      <c r="I115" s="59" t="s">
        <v>67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242"/>
      <c r="Q115" s="13"/>
      <c r="R115" s="13"/>
      <c r="S115" s="1"/>
    </row>
    <row r="116" spans="1:19" s="49" customFormat="1" ht="32.25" customHeight="1">
      <c r="A116" s="203"/>
      <c r="B116" s="192" t="s">
        <v>137</v>
      </c>
      <c r="C116" s="111" t="s">
        <v>75</v>
      </c>
      <c r="D116" s="261" t="s">
        <v>136</v>
      </c>
      <c r="E116" s="261"/>
      <c r="F116" s="261"/>
      <c r="G116" s="112" t="s">
        <v>52</v>
      </c>
      <c r="H116" s="112" t="s">
        <v>17</v>
      </c>
      <c r="I116" s="112" t="s">
        <v>138</v>
      </c>
      <c r="J116" s="115">
        <v>6000000</v>
      </c>
      <c r="K116" s="115">
        <f>K118</f>
        <v>300000</v>
      </c>
      <c r="L116" s="115">
        <f t="shared" ref="L116:O116" si="41">L118</f>
        <v>20160231</v>
      </c>
      <c r="M116" s="115">
        <f t="shared" si="41"/>
        <v>70000</v>
      </c>
      <c r="N116" s="115">
        <f t="shared" si="41"/>
        <v>0</v>
      </c>
      <c r="O116" s="115">
        <f t="shared" si="41"/>
        <v>0</v>
      </c>
      <c r="P116" s="262" t="s">
        <v>165</v>
      </c>
      <c r="Q116" s="13"/>
      <c r="R116" s="13"/>
      <c r="S116" s="1"/>
    </row>
    <row r="117" spans="1:19" s="49" customFormat="1" ht="17.25" customHeight="1">
      <c r="A117" s="204"/>
      <c r="B117" s="193"/>
      <c r="C117" s="114" t="s">
        <v>1</v>
      </c>
      <c r="D117" s="188"/>
      <c r="E117" s="188"/>
      <c r="F117" s="188"/>
      <c r="G117" s="112"/>
      <c r="H117" s="112"/>
      <c r="I117" s="112"/>
      <c r="J117" s="115"/>
      <c r="K117" s="115"/>
      <c r="L117" s="115"/>
      <c r="M117" s="115"/>
      <c r="N117" s="115"/>
      <c r="O117" s="115"/>
      <c r="P117" s="263"/>
      <c r="Q117" s="13"/>
      <c r="R117" s="13"/>
      <c r="S117" s="1"/>
    </row>
    <row r="118" spans="1:19" s="49" customFormat="1" ht="46.5" customHeight="1">
      <c r="A118" s="205"/>
      <c r="B118" s="194"/>
      <c r="C118" s="71" t="s">
        <v>51</v>
      </c>
      <c r="D118" s="189" t="s">
        <v>136</v>
      </c>
      <c r="E118" s="189"/>
      <c r="F118" s="189"/>
      <c r="G118" s="72" t="s">
        <v>52</v>
      </c>
      <c r="H118" s="72" t="s">
        <v>17</v>
      </c>
      <c r="I118" s="72" t="s">
        <v>138</v>
      </c>
      <c r="J118" s="73">
        <v>6000000</v>
      </c>
      <c r="K118" s="73">
        <v>300000</v>
      </c>
      <c r="L118" s="73">
        <v>20160231</v>
      </c>
      <c r="M118" s="73">
        <v>70000</v>
      </c>
      <c r="N118" s="73">
        <v>0</v>
      </c>
      <c r="O118" s="73">
        <v>0</v>
      </c>
      <c r="P118" s="264"/>
      <c r="Q118" s="13"/>
      <c r="R118" s="13"/>
      <c r="S118" s="1"/>
    </row>
    <row r="119" spans="1:19" s="49" customFormat="1" ht="32.25" customHeight="1">
      <c r="A119" s="167"/>
      <c r="B119" s="276" t="s">
        <v>158</v>
      </c>
      <c r="C119" s="32" t="s">
        <v>74</v>
      </c>
      <c r="D119" s="166" t="s">
        <v>157</v>
      </c>
      <c r="E119" s="166"/>
      <c r="F119" s="166"/>
      <c r="G119" s="133" t="s">
        <v>8</v>
      </c>
      <c r="H119" s="133" t="s">
        <v>17</v>
      </c>
      <c r="I119" s="133" t="s">
        <v>115</v>
      </c>
      <c r="J119" s="15">
        <v>0</v>
      </c>
      <c r="K119" s="15">
        <v>0</v>
      </c>
      <c r="L119" s="15">
        <f>L121</f>
        <v>25000</v>
      </c>
      <c r="M119" s="15">
        <f>M121</f>
        <v>25000</v>
      </c>
      <c r="N119" s="15">
        <f t="shared" ref="N119:O119" si="42">N121</f>
        <v>25000</v>
      </c>
      <c r="O119" s="15">
        <f t="shared" si="42"/>
        <v>25000</v>
      </c>
      <c r="P119" s="135"/>
      <c r="Q119" s="13"/>
      <c r="R119" s="13"/>
      <c r="S119" s="1"/>
    </row>
    <row r="120" spans="1:19" s="49" customFormat="1" ht="24.75" customHeight="1">
      <c r="A120" s="168"/>
      <c r="B120" s="277"/>
      <c r="C120" s="46" t="s">
        <v>1</v>
      </c>
      <c r="D120" s="163"/>
      <c r="E120" s="163"/>
      <c r="F120" s="163"/>
      <c r="G120" s="133"/>
      <c r="H120" s="133"/>
      <c r="I120" s="134"/>
      <c r="J120" s="15"/>
      <c r="K120" s="15"/>
      <c r="L120" s="15"/>
      <c r="M120" s="15"/>
      <c r="N120" s="15"/>
      <c r="O120" s="15"/>
      <c r="P120" s="135"/>
      <c r="Q120" s="13"/>
      <c r="R120" s="13"/>
      <c r="S120" s="1"/>
    </row>
    <row r="121" spans="1:19" s="49" customFormat="1" ht="30.75" customHeight="1">
      <c r="A121" s="169"/>
      <c r="B121" s="278"/>
      <c r="C121" s="32" t="s">
        <v>5</v>
      </c>
      <c r="D121" s="166" t="s">
        <v>157</v>
      </c>
      <c r="E121" s="166"/>
      <c r="F121" s="166"/>
      <c r="G121" s="133" t="s">
        <v>8</v>
      </c>
      <c r="H121" s="133" t="s">
        <v>17</v>
      </c>
      <c r="I121" s="133" t="s">
        <v>115</v>
      </c>
      <c r="J121" s="15">
        <v>0</v>
      </c>
      <c r="K121" s="15">
        <v>0</v>
      </c>
      <c r="L121" s="15">
        <v>25000</v>
      </c>
      <c r="M121" s="15">
        <v>25000</v>
      </c>
      <c r="N121" s="15">
        <v>25000</v>
      </c>
      <c r="O121" s="15">
        <v>25000</v>
      </c>
      <c r="P121" s="135"/>
      <c r="Q121" s="13"/>
      <c r="R121" s="13"/>
      <c r="S121" s="1"/>
    </row>
    <row r="122" spans="1:19" s="49" customFormat="1" ht="32.25" customHeight="1">
      <c r="A122" s="167"/>
      <c r="B122" s="276" t="s">
        <v>108</v>
      </c>
      <c r="C122" s="32" t="s">
        <v>74</v>
      </c>
      <c r="D122" s="191" t="s">
        <v>132</v>
      </c>
      <c r="E122" s="210"/>
      <c r="F122" s="211"/>
      <c r="G122" s="78" t="s">
        <v>8</v>
      </c>
      <c r="H122" s="78" t="s">
        <v>17</v>
      </c>
      <c r="I122" s="88" t="s">
        <v>115</v>
      </c>
      <c r="J122" s="15">
        <v>9062720</v>
      </c>
      <c r="K122" s="15">
        <v>9062720</v>
      </c>
      <c r="L122" s="15">
        <f>L124</f>
        <v>10666555.560000001</v>
      </c>
      <c r="M122" s="15">
        <f t="shared" ref="M122:O122" si="43">M124</f>
        <v>10666555.560000001</v>
      </c>
      <c r="N122" s="15">
        <f t="shared" si="43"/>
        <v>9599900</v>
      </c>
      <c r="O122" s="15">
        <f t="shared" si="43"/>
        <v>10140800</v>
      </c>
      <c r="P122" s="258"/>
      <c r="Q122" s="13"/>
      <c r="R122" s="13"/>
      <c r="S122" s="1"/>
    </row>
    <row r="123" spans="1:19" s="49" customFormat="1" ht="32.25" customHeight="1">
      <c r="A123" s="168"/>
      <c r="B123" s="277"/>
      <c r="C123" s="46" t="s">
        <v>1</v>
      </c>
      <c r="D123" s="191"/>
      <c r="E123" s="210"/>
      <c r="F123" s="211"/>
      <c r="G123" s="78"/>
      <c r="H123" s="78"/>
      <c r="I123" s="57"/>
      <c r="J123" s="15"/>
      <c r="K123" s="15"/>
      <c r="L123" s="15"/>
      <c r="M123" s="15"/>
      <c r="N123" s="15"/>
      <c r="O123" s="15"/>
      <c r="P123" s="259"/>
      <c r="Q123" s="13"/>
      <c r="R123" s="13"/>
      <c r="S123" s="1"/>
    </row>
    <row r="124" spans="1:19" s="49" customFormat="1" ht="42" customHeight="1">
      <c r="A124" s="169"/>
      <c r="B124" s="278"/>
      <c r="C124" s="32" t="s">
        <v>5</v>
      </c>
      <c r="D124" s="191" t="s">
        <v>132</v>
      </c>
      <c r="E124" s="210"/>
      <c r="F124" s="211"/>
      <c r="G124" s="78" t="s">
        <v>8</v>
      </c>
      <c r="H124" s="78" t="s">
        <v>17</v>
      </c>
      <c r="I124" s="88" t="s">
        <v>115</v>
      </c>
      <c r="J124" s="15">
        <v>9062720</v>
      </c>
      <c r="K124" s="15">
        <v>9062720</v>
      </c>
      <c r="L124" s="15">
        <v>10666555.560000001</v>
      </c>
      <c r="M124" s="15">
        <v>10666555.560000001</v>
      </c>
      <c r="N124" s="15">
        <v>9599900</v>
      </c>
      <c r="O124" s="15">
        <v>10140800</v>
      </c>
      <c r="P124" s="260"/>
      <c r="Q124" s="13"/>
      <c r="R124" s="13"/>
      <c r="S124" s="1"/>
    </row>
    <row r="125" spans="1:19" ht="38.25" customHeight="1">
      <c r="A125" s="228" t="s">
        <v>32</v>
      </c>
      <c r="B125" s="281" t="s">
        <v>62</v>
      </c>
      <c r="C125" s="32" t="s">
        <v>3</v>
      </c>
      <c r="D125" s="166" t="s">
        <v>47</v>
      </c>
      <c r="E125" s="166"/>
      <c r="F125" s="166"/>
      <c r="G125" s="78" t="s">
        <v>8</v>
      </c>
      <c r="H125" s="78" t="s">
        <v>85</v>
      </c>
      <c r="I125" s="53" t="s">
        <v>85</v>
      </c>
      <c r="J125" s="15">
        <f>J127+J128</f>
        <v>158399901.80000001</v>
      </c>
      <c r="K125" s="15">
        <f>K127+K128</f>
        <v>156874847.78</v>
      </c>
      <c r="L125" s="15">
        <f>L127+L128</f>
        <v>157165593.63999999</v>
      </c>
      <c r="M125" s="110">
        <f>M127+M128</f>
        <v>156090072.78999999</v>
      </c>
      <c r="N125" s="15">
        <f>SUM(N127:N128)</f>
        <v>149308901</v>
      </c>
      <c r="O125" s="15">
        <f>SUM(O127:O128)</f>
        <v>153573001</v>
      </c>
      <c r="P125" s="224"/>
      <c r="Q125" s="13"/>
      <c r="R125" s="13"/>
    </row>
    <row r="126" spans="1:19" ht="25.5">
      <c r="A126" s="229"/>
      <c r="B126" s="282"/>
      <c r="C126" s="32" t="s">
        <v>1</v>
      </c>
      <c r="D126" s="165"/>
      <c r="E126" s="165"/>
      <c r="F126" s="165"/>
      <c r="G126" s="78"/>
      <c r="H126" s="78"/>
      <c r="I126" s="53"/>
      <c r="J126" s="15"/>
      <c r="K126" s="15"/>
      <c r="L126" s="15"/>
      <c r="M126" s="15"/>
      <c r="N126" s="15"/>
      <c r="O126" s="15"/>
      <c r="P126" s="218"/>
      <c r="Q126" s="13"/>
      <c r="R126" s="13"/>
    </row>
    <row r="127" spans="1:19" ht="25.5">
      <c r="A127" s="229"/>
      <c r="B127" s="282"/>
      <c r="C127" s="32" t="s">
        <v>5</v>
      </c>
      <c r="D127" s="166" t="s">
        <v>47</v>
      </c>
      <c r="E127" s="166"/>
      <c r="F127" s="166"/>
      <c r="G127" s="78" t="s">
        <v>8</v>
      </c>
      <c r="H127" s="78" t="s">
        <v>85</v>
      </c>
      <c r="I127" s="53" t="s">
        <v>85</v>
      </c>
      <c r="J127" s="15">
        <v>158387901.80000001</v>
      </c>
      <c r="K127" s="15">
        <v>156862847.78</v>
      </c>
      <c r="L127" s="15">
        <f t="shared" ref="L127:N127" si="44">L131+L132+L138+L148+L149+L135</f>
        <v>157137612</v>
      </c>
      <c r="M127" s="15">
        <f>M131+M132+M138+M148+M149+M135</f>
        <v>156062091.15000001</v>
      </c>
      <c r="N127" s="15">
        <f t="shared" si="44"/>
        <v>149218901</v>
      </c>
      <c r="O127" s="15">
        <f>O131+O132+O138+O148+O149+O135</f>
        <v>153483001</v>
      </c>
      <c r="P127" s="219"/>
      <c r="Q127" s="139"/>
      <c r="R127" s="13"/>
      <c r="S127" s="69"/>
    </row>
    <row r="128" spans="1:19" ht="45">
      <c r="A128" s="230"/>
      <c r="B128" s="283"/>
      <c r="C128" s="71" t="s">
        <v>51</v>
      </c>
      <c r="D128" s="174" t="s">
        <v>96</v>
      </c>
      <c r="E128" s="206"/>
      <c r="F128" s="207"/>
      <c r="G128" s="72" t="s">
        <v>52</v>
      </c>
      <c r="H128" s="72" t="s">
        <v>54</v>
      </c>
      <c r="I128" s="72" t="s">
        <v>97</v>
      </c>
      <c r="J128" s="73">
        <v>12000</v>
      </c>
      <c r="K128" s="73">
        <v>12000</v>
      </c>
      <c r="L128" s="73">
        <f>L153</f>
        <v>27981.64</v>
      </c>
      <c r="M128" s="73">
        <f t="shared" ref="M128:O128" si="45">M153</f>
        <v>27981.64</v>
      </c>
      <c r="N128" s="73">
        <f t="shared" si="45"/>
        <v>90000</v>
      </c>
      <c r="O128" s="73">
        <f t="shared" si="45"/>
        <v>90000</v>
      </c>
      <c r="P128" s="62"/>
      <c r="Q128" s="13"/>
      <c r="R128" s="13"/>
      <c r="S128" s="69"/>
    </row>
    <row r="129" spans="1:21" ht="25.5">
      <c r="A129" s="159"/>
      <c r="B129" s="159" t="s">
        <v>48</v>
      </c>
      <c r="C129" s="32" t="s">
        <v>74</v>
      </c>
      <c r="D129" s="166" t="s">
        <v>49</v>
      </c>
      <c r="E129" s="166"/>
      <c r="F129" s="166"/>
      <c r="G129" s="78" t="s">
        <v>8</v>
      </c>
      <c r="H129" s="78" t="s">
        <v>69</v>
      </c>
      <c r="I129" s="88" t="s">
        <v>115</v>
      </c>
      <c r="J129" s="15">
        <v>96400744.799999997</v>
      </c>
      <c r="K129" s="15">
        <v>95323078.829999998</v>
      </c>
      <c r="L129" s="15">
        <f t="shared" ref="L129:M129" si="46">L131</f>
        <v>93114730</v>
      </c>
      <c r="M129" s="15">
        <f t="shared" si="46"/>
        <v>93114730</v>
      </c>
      <c r="N129" s="15">
        <f>N131</f>
        <v>89147258</v>
      </c>
      <c r="O129" s="15">
        <f t="shared" ref="O129" si="47">O131</f>
        <v>94244331</v>
      </c>
      <c r="P129" s="237"/>
      <c r="Q129" s="13"/>
      <c r="R129" s="13"/>
    </row>
    <row r="130" spans="1:21">
      <c r="A130" s="159"/>
      <c r="B130" s="159"/>
      <c r="C130" s="46" t="s">
        <v>1</v>
      </c>
      <c r="D130" s="165"/>
      <c r="E130" s="165"/>
      <c r="F130" s="165"/>
      <c r="G130" s="78"/>
      <c r="H130" s="78"/>
      <c r="I130" s="53"/>
      <c r="J130" s="15"/>
      <c r="K130" s="15"/>
      <c r="L130" s="15"/>
      <c r="M130" s="15"/>
      <c r="N130" s="15"/>
      <c r="O130" s="15"/>
      <c r="P130" s="238"/>
      <c r="Q130" s="13"/>
      <c r="R130" s="13"/>
    </row>
    <row r="131" spans="1:21" ht="49.15" customHeight="1">
      <c r="A131" s="159"/>
      <c r="B131" s="159"/>
      <c r="C131" s="32" t="s">
        <v>5</v>
      </c>
      <c r="D131" s="166" t="s">
        <v>49</v>
      </c>
      <c r="E131" s="166"/>
      <c r="F131" s="166"/>
      <c r="G131" s="78" t="s">
        <v>8</v>
      </c>
      <c r="H131" s="78" t="s">
        <v>69</v>
      </c>
      <c r="I131" s="88" t="s">
        <v>115</v>
      </c>
      <c r="J131" s="15">
        <v>96400744.799999997</v>
      </c>
      <c r="K131" s="15">
        <v>95323078.829999998</v>
      </c>
      <c r="L131" s="15">
        <v>93114730</v>
      </c>
      <c r="M131" s="15">
        <v>93114730</v>
      </c>
      <c r="N131" s="15">
        <v>89147258</v>
      </c>
      <c r="O131" s="15">
        <v>94244331</v>
      </c>
      <c r="P131" s="239"/>
      <c r="Q131" s="13"/>
      <c r="R131" s="13"/>
      <c r="S131" s="98"/>
    </row>
    <row r="132" spans="1:21" ht="38.25" customHeight="1">
      <c r="A132" s="159"/>
      <c r="B132" s="159" t="s">
        <v>121</v>
      </c>
      <c r="C132" s="32" t="s">
        <v>74</v>
      </c>
      <c r="D132" s="166" t="s">
        <v>96</v>
      </c>
      <c r="E132" s="166"/>
      <c r="F132" s="166"/>
      <c r="G132" s="96" t="s">
        <v>8</v>
      </c>
      <c r="H132" s="96" t="s">
        <v>69</v>
      </c>
      <c r="I132" s="96" t="s">
        <v>115</v>
      </c>
      <c r="J132" s="15">
        <v>204964</v>
      </c>
      <c r="K132" s="15">
        <v>204964</v>
      </c>
      <c r="L132" s="15">
        <f t="shared" ref="L132:M132" si="48">L134</f>
        <v>258876</v>
      </c>
      <c r="M132" s="15">
        <f t="shared" si="48"/>
        <v>258876</v>
      </c>
      <c r="N132" s="15">
        <f>N134</f>
        <v>0</v>
      </c>
      <c r="O132" s="15">
        <f t="shared" ref="O132" si="49">O134</f>
        <v>0</v>
      </c>
      <c r="P132" s="237"/>
      <c r="Q132" s="13"/>
      <c r="R132" s="13"/>
      <c r="S132" s="98"/>
    </row>
    <row r="133" spans="1:21" ht="32.25" customHeight="1">
      <c r="A133" s="159"/>
      <c r="B133" s="159"/>
      <c r="C133" s="46" t="s">
        <v>1</v>
      </c>
      <c r="D133" s="165"/>
      <c r="E133" s="165"/>
      <c r="F133" s="165"/>
      <c r="G133" s="96"/>
      <c r="H133" s="96"/>
      <c r="I133" s="96"/>
      <c r="J133" s="15"/>
      <c r="K133" s="15"/>
      <c r="L133" s="15"/>
      <c r="M133" s="15"/>
      <c r="N133" s="15"/>
      <c r="O133" s="15"/>
      <c r="P133" s="238"/>
      <c r="Q133" s="13"/>
      <c r="R133" s="13"/>
      <c r="S133" s="98"/>
    </row>
    <row r="134" spans="1:21" ht="38.25" customHeight="1">
      <c r="A134" s="159"/>
      <c r="B134" s="159"/>
      <c r="C134" s="32" t="s">
        <v>5</v>
      </c>
      <c r="D134" s="166" t="s">
        <v>96</v>
      </c>
      <c r="E134" s="166"/>
      <c r="F134" s="166"/>
      <c r="G134" s="96" t="s">
        <v>8</v>
      </c>
      <c r="H134" s="96" t="s">
        <v>69</v>
      </c>
      <c r="I134" s="96" t="s">
        <v>115</v>
      </c>
      <c r="J134" s="15">
        <v>204964</v>
      </c>
      <c r="K134" s="15">
        <v>204964</v>
      </c>
      <c r="L134" s="15">
        <v>258876</v>
      </c>
      <c r="M134" s="15">
        <v>258876</v>
      </c>
      <c r="N134" s="15">
        <v>0</v>
      </c>
      <c r="O134" s="15">
        <v>0</v>
      </c>
      <c r="P134" s="239"/>
      <c r="Q134" s="13"/>
      <c r="R134" s="13"/>
      <c r="S134" s="98"/>
    </row>
    <row r="135" spans="1:21" ht="38.25" customHeight="1">
      <c r="A135" s="159"/>
      <c r="B135" s="159" t="s">
        <v>145</v>
      </c>
      <c r="C135" s="32" t="s">
        <v>74</v>
      </c>
      <c r="D135" s="166" t="s">
        <v>146</v>
      </c>
      <c r="E135" s="166"/>
      <c r="F135" s="166"/>
      <c r="G135" s="127" t="s">
        <v>8</v>
      </c>
      <c r="H135" s="127" t="s">
        <v>69</v>
      </c>
      <c r="I135" s="127" t="s">
        <v>115</v>
      </c>
      <c r="J135" s="15">
        <f t="shared" ref="J135:K137" si="50">J137</f>
        <v>0</v>
      </c>
      <c r="K135" s="15">
        <f t="shared" si="50"/>
        <v>0</v>
      </c>
      <c r="L135" s="15">
        <f>L137</f>
        <v>0</v>
      </c>
      <c r="M135" s="15">
        <f>M137</f>
        <v>0</v>
      </c>
      <c r="N135" s="15">
        <f>N137</f>
        <v>0</v>
      </c>
      <c r="O135" s="15">
        <f>O137</f>
        <v>4264100</v>
      </c>
      <c r="P135" s="128"/>
      <c r="Q135" s="13"/>
      <c r="R135" s="13"/>
      <c r="S135" s="98"/>
    </row>
    <row r="136" spans="1:21" ht="33.75" customHeight="1">
      <c r="A136" s="159"/>
      <c r="B136" s="159"/>
      <c r="C136" s="46" t="s">
        <v>1</v>
      </c>
      <c r="D136" s="165"/>
      <c r="E136" s="165"/>
      <c r="F136" s="165"/>
      <c r="G136" s="127"/>
      <c r="H136" s="127"/>
      <c r="I136" s="127"/>
      <c r="J136" s="15"/>
      <c r="K136" s="15"/>
      <c r="L136" s="15"/>
      <c r="M136" s="15"/>
      <c r="N136" s="15"/>
      <c r="O136" s="15"/>
      <c r="P136" s="128"/>
      <c r="Q136" s="13"/>
      <c r="R136" s="13"/>
      <c r="S136" s="98"/>
    </row>
    <row r="137" spans="1:21" ht="38.25" customHeight="1">
      <c r="A137" s="159"/>
      <c r="B137" s="159"/>
      <c r="C137" s="32" t="s">
        <v>5</v>
      </c>
      <c r="D137" s="166" t="s">
        <v>146</v>
      </c>
      <c r="E137" s="166"/>
      <c r="F137" s="166"/>
      <c r="G137" s="127" t="s">
        <v>8</v>
      </c>
      <c r="H137" s="127" t="s">
        <v>69</v>
      </c>
      <c r="I137" s="127" t="s">
        <v>115</v>
      </c>
      <c r="J137" s="15">
        <f t="shared" si="50"/>
        <v>0</v>
      </c>
      <c r="K137" s="15">
        <f t="shared" si="50"/>
        <v>0</v>
      </c>
      <c r="L137" s="15">
        <v>0</v>
      </c>
      <c r="M137" s="15">
        <v>0</v>
      </c>
      <c r="N137" s="15">
        <v>0</v>
      </c>
      <c r="O137" s="15">
        <v>4264100</v>
      </c>
      <c r="P137" s="128"/>
      <c r="Q137" s="13"/>
      <c r="R137" s="13"/>
      <c r="S137" s="98"/>
    </row>
    <row r="138" spans="1:21" ht="25.5">
      <c r="A138" s="235"/>
      <c r="B138" s="235" t="s">
        <v>7</v>
      </c>
      <c r="C138" s="32" t="s">
        <v>74</v>
      </c>
      <c r="D138" s="166" t="s">
        <v>50</v>
      </c>
      <c r="E138" s="166"/>
      <c r="F138" s="166"/>
      <c r="G138" s="78" t="s">
        <v>8</v>
      </c>
      <c r="H138" s="127" t="s">
        <v>147</v>
      </c>
      <c r="I138" s="53" t="s">
        <v>85</v>
      </c>
      <c r="J138" s="15">
        <v>61782193</v>
      </c>
      <c r="K138" s="15">
        <v>61334804.950000003</v>
      </c>
      <c r="L138" s="15">
        <f>SUM(L140:L145)</f>
        <v>63764006</v>
      </c>
      <c r="M138" s="15">
        <f t="shared" ref="M138:O138" si="51">SUM(M140:M145)</f>
        <v>62688485.149999999</v>
      </c>
      <c r="N138" s="15">
        <f t="shared" si="51"/>
        <v>60071643</v>
      </c>
      <c r="O138" s="15">
        <f t="shared" si="51"/>
        <v>54974570</v>
      </c>
      <c r="P138" s="266" t="s">
        <v>163</v>
      </c>
      <c r="Q138" s="148"/>
      <c r="R138" s="13"/>
      <c r="S138" s="13"/>
      <c r="T138" s="13"/>
      <c r="U138" s="13"/>
    </row>
    <row r="139" spans="1:21">
      <c r="A139" s="235"/>
      <c r="B139" s="235"/>
      <c r="C139" s="46" t="s">
        <v>1</v>
      </c>
      <c r="D139" s="165"/>
      <c r="E139" s="165"/>
      <c r="F139" s="165"/>
      <c r="G139" s="78"/>
      <c r="H139" s="78"/>
      <c r="I139" s="53"/>
      <c r="J139" s="15"/>
      <c r="K139" s="15"/>
      <c r="L139" s="15"/>
      <c r="M139" s="15"/>
      <c r="N139" s="15"/>
      <c r="O139" s="15"/>
      <c r="P139" s="267"/>
      <c r="Q139" s="13"/>
      <c r="R139" s="13"/>
      <c r="S139" s="13"/>
      <c r="T139" s="13"/>
      <c r="U139" s="98"/>
    </row>
    <row r="140" spans="1:21" ht="17.45" customHeight="1">
      <c r="A140" s="235"/>
      <c r="B140" s="235"/>
      <c r="C140" s="265" t="s">
        <v>5</v>
      </c>
      <c r="D140" s="166" t="s">
        <v>50</v>
      </c>
      <c r="E140" s="166"/>
      <c r="F140" s="166"/>
      <c r="G140" s="78" t="s">
        <v>8</v>
      </c>
      <c r="H140" s="127" t="s">
        <v>147</v>
      </c>
      <c r="I140" s="88" t="s">
        <v>113</v>
      </c>
      <c r="J140" s="15">
        <v>43176856</v>
      </c>
      <c r="K140" s="15">
        <v>43167679.700000003</v>
      </c>
      <c r="L140" s="15">
        <v>45769404</v>
      </c>
      <c r="M140" s="15">
        <v>45769401.969999999</v>
      </c>
      <c r="N140" s="15">
        <v>30109829</v>
      </c>
      <c r="O140" s="15">
        <v>39063273</v>
      </c>
      <c r="P140" s="267"/>
      <c r="Q140" s="148"/>
      <c r="R140" s="13"/>
    </row>
    <row r="141" spans="1:21" ht="15.6" customHeight="1">
      <c r="A141" s="235"/>
      <c r="B141" s="235"/>
      <c r="C141" s="265"/>
      <c r="D141" s="166" t="s">
        <v>50</v>
      </c>
      <c r="E141" s="166"/>
      <c r="F141" s="166"/>
      <c r="G141" s="78" t="s">
        <v>8</v>
      </c>
      <c r="H141" s="127" t="s">
        <v>147</v>
      </c>
      <c r="I141" s="88" t="s">
        <v>113</v>
      </c>
      <c r="J141" s="15">
        <v>112560</v>
      </c>
      <c r="K141" s="15">
        <v>90022.25</v>
      </c>
      <c r="L141" s="15">
        <v>113340</v>
      </c>
      <c r="M141" s="15">
        <v>44991.1</v>
      </c>
      <c r="N141" s="15">
        <v>113340</v>
      </c>
      <c r="O141" s="15">
        <v>113340</v>
      </c>
      <c r="P141" s="267"/>
      <c r="Q141" s="148"/>
      <c r="R141" s="13"/>
    </row>
    <row r="142" spans="1:21">
      <c r="A142" s="235"/>
      <c r="B142" s="235"/>
      <c r="C142" s="265"/>
      <c r="D142" s="166" t="s">
        <v>50</v>
      </c>
      <c r="E142" s="166"/>
      <c r="F142" s="166"/>
      <c r="G142" s="78" t="s">
        <v>8</v>
      </c>
      <c r="H142" s="127" t="s">
        <v>147</v>
      </c>
      <c r="I142" s="88" t="s">
        <v>113</v>
      </c>
      <c r="J142" s="15">
        <v>13110369</v>
      </c>
      <c r="K142" s="15">
        <v>12875837.289999999</v>
      </c>
      <c r="L142" s="15">
        <v>13822359</v>
      </c>
      <c r="M142" s="15">
        <v>13763649.039999999</v>
      </c>
      <c r="N142" s="15">
        <v>10571255</v>
      </c>
      <c r="O142" s="15">
        <v>11797109</v>
      </c>
      <c r="P142" s="267"/>
      <c r="Q142" s="148"/>
      <c r="R142" s="13"/>
    </row>
    <row r="143" spans="1:21">
      <c r="A143" s="235"/>
      <c r="B143" s="235"/>
      <c r="C143" s="265"/>
      <c r="D143" s="166" t="s">
        <v>50</v>
      </c>
      <c r="E143" s="166"/>
      <c r="F143" s="166"/>
      <c r="G143" s="96" t="s">
        <v>8</v>
      </c>
      <c r="H143" s="127" t="s">
        <v>147</v>
      </c>
      <c r="I143" s="96" t="s">
        <v>97</v>
      </c>
      <c r="J143" s="15">
        <v>3907408</v>
      </c>
      <c r="K143" s="15">
        <v>3735228.68</v>
      </c>
      <c r="L143" s="15">
        <v>3813748</v>
      </c>
      <c r="M143" s="15">
        <v>2867199.72</v>
      </c>
      <c r="N143" s="15">
        <v>19272219</v>
      </c>
      <c r="O143" s="15">
        <v>3995848</v>
      </c>
      <c r="P143" s="267"/>
      <c r="Q143" s="148"/>
      <c r="R143" s="13"/>
      <c r="S143" s="98"/>
      <c r="T143" s="149"/>
    </row>
    <row r="144" spans="1:21">
      <c r="A144" s="235"/>
      <c r="B144" s="235"/>
      <c r="C144" s="265"/>
      <c r="D144" s="166" t="s">
        <v>50</v>
      </c>
      <c r="E144" s="166"/>
      <c r="F144" s="166"/>
      <c r="G144" s="96" t="s">
        <v>8</v>
      </c>
      <c r="H144" s="127" t="s">
        <v>147</v>
      </c>
      <c r="I144" s="96" t="s">
        <v>133</v>
      </c>
      <c r="J144" s="15">
        <v>1470000</v>
      </c>
      <c r="K144" s="15">
        <v>1466037.03</v>
      </c>
      <c r="L144" s="15">
        <v>245150</v>
      </c>
      <c r="M144" s="15">
        <v>243239.67</v>
      </c>
      <c r="N144" s="15">
        <v>0</v>
      </c>
      <c r="O144" s="15">
        <v>0</v>
      </c>
      <c r="P144" s="267"/>
      <c r="Q144" s="148"/>
    </row>
    <row r="145" spans="1:19" ht="34.5" customHeight="1">
      <c r="A145" s="235"/>
      <c r="B145" s="235"/>
      <c r="C145" s="265"/>
      <c r="D145" s="166" t="s">
        <v>50</v>
      </c>
      <c r="E145" s="166"/>
      <c r="F145" s="166"/>
      <c r="G145" s="78" t="s">
        <v>8</v>
      </c>
      <c r="H145" s="127" t="s">
        <v>147</v>
      </c>
      <c r="I145" s="96" t="s">
        <v>114</v>
      </c>
      <c r="J145" s="15">
        <v>5000</v>
      </c>
      <c r="K145" s="15">
        <v>0</v>
      </c>
      <c r="L145" s="15">
        <v>5</v>
      </c>
      <c r="M145" s="15">
        <v>3.65</v>
      </c>
      <c r="N145" s="15">
        <v>5000</v>
      </c>
      <c r="O145" s="15">
        <v>5000</v>
      </c>
      <c r="P145" s="268"/>
      <c r="Q145" s="148"/>
      <c r="R145" s="13"/>
      <c r="S145" s="13"/>
    </row>
    <row r="146" spans="1:19" ht="25.5" hidden="1" customHeight="1">
      <c r="A146" s="284"/>
      <c r="B146" s="284" t="s">
        <v>99</v>
      </c>
      <c r="C146" s="32" t="s">
        <v>74</v>
      </c>
      <c r="D146" s="191" t="s">
        <v>50</v>
      </c>
      <c r="E146" s="210"/>
      <c r="F146" s="211"/>
      <c r="G146" s="78" t="s">
        <v>8</v>
      </c>
      <c r="H146" s="78" t="s">
        <v>17</v>
      </c>
      <c r="I146" s="63" t="s">
        <v>68</v>
      </c>
      <c r="J146" s="15">
        <v>0</v>
      </c>
      <c r="K146" s="15">
        <v>0</v>
      </c>
      <c r="L146" s="15">
        <f>L148+L149</f>
        <v>0</v>
      </c>
      <c r="M146" s="15">
        <f t="shared" ref="M146:N146" si="52">M148+M149</f>
        <v>0</v>
      </c>
      <c r="N146" s="15">
        <f t="shared" si="52"/>
        <v>0</v>
      </c>
      <c r="O146" s="15">
        <f>O148+O149</f>
        <v>0</v>
      </c>
      <c r="P146" s="66"/>
      <c r="Q146" s="13"/>
      <c r="R146" s="13"/>
    </row>
    <row r="147" spans="1:19" ht="15.75" hidden="1" customHeight="1">
      <c r="A147" s="285"/>
      <c r="B147" s="285"/>
      <c r="C147" s="46" t="s">
        <v>1</v>
      </c>
      <c r="D147" s="191"/>
      <c r="E147" s="210"/>
      <c r="F147" s="211"/>
      <c r="G147" s="78"/>
      <c r="H147" s="78"/>
      <c r="I147" s="63"/>
      <c r="J147" s="15"/>
      <c r="K147" s="15"/>
      <c r="L147" s="15"/>
      <c r="M147" s="15"/>
      <c r="N147" s="15"/>
      <c r="O147" s="15"/>
      <c r="P147" s="66"/>
      <c r="Q147" s="13"/>
      <c r="R147" s="13"/>
    </row>
    <row r="148" spans="1:19" ht="25.5" hidden="1" customHeight="1">
      <c r="A148" s="285"/>
      <c r="B148" s="285"/>
      <c r="C148" s="32" t="s">
        <v>5</v>
      </c>
      <c r="D148" s="191" t="s">
        <v>50</v>
      </c>
      <c r="E148" s="210"/>
      <c r="F148" s="211"/>
      <c r="G148" s="78" t="s">
        <v>8</v>
      </c>
      <c r="H148" s="78" t="s">
        <v>17</v>
      </c>
      <c r="I148" s="63" t="s">
        <v>115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66"/>
      <c r="Q148" s="13"/>
      <c r="R148" s="13"/>
    </row>
    <row r="149" spans="1:19" ht="25.5" hidden="1" customHeight="1">
      <c r="A149" s="286"/>
      <c r="B149" s="286"/>
      <c r="C149" s="32" t="s">
        <v>5</v>
      </c>
      <c r="D149" s="191" t="s">
        <v>50</v>
      </c>
      <c r="E149" s="210"/>
      <c r="F149" s="211"/>
      <c r="G149" s="78" t="s">
        <v>8</v>
      </c>
      <c r="H149" s="78" t="s">
        <v>17</v>
      </c>
      <c r="I149" s="63" t="s">
        <v>116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66"/>
      <c r="Q149" s="13"/>
      <c r="R149" s="13"/>
    </row>
    <row r="150" spans="1:19" ht="27" hidden="1" customHeight="1">
      <c r="A150" s="167"/>
      <c r="B150" s="181" t="s">
        <v>95</v>
      </c>
      <c r="C150" s="32" t="s">
        <v>76</v>
      </c>
      <c r="D150" s="191" t="s">
        <v>96</v>
      </c>
      <c r="E150" s="210"/>
      <c r="F150" s="211"/>
      <c r="G150" s="78" t="s">
        <v>52</v>
      </c>
      <c r="H150" s="78" t="s">
        <v>54</v>
      </c>
      <c r="I150" s="61" t="s">
        <v>97</v>
      </c>
      <c r="J150" s="15">
        <v>0</v>
      </c>
      <c r="K150" s="15">
        <v>0</v>
      </c>
      <c r="L150" s="15">
        <f t="shared" ref="L150:O150" si="53">L152</f>
        <v>0</v>
      </c>
      <c r="M150" s="15">
        <f t="shared" si="53"/>
        <v>0</v>
      </c>
      <c r="N150" s="15">
        <f t="shared" si="53"/>
        <v>0</v>
      </c>
      <c r="O150" s="15">
        <f t="shared" si="53"/>
        <v>0</v>
      </c>
      <c r="P150" s="213"/>
      <c r="Q150" s="13"/>
      <c r="R150" s="13"/>
    </row>
    <row r="151" spans="1:19" ht="29.25" hidden="1" customHeight="1">
      <c r="A151" s="168"/>
      <c r="B151" s="182"/>
      <c r="C151" s="46" t="s">
        <v>1</v>
      </c>
      <c r="D151" s="160"/>
      <c r="E151" s="161"/>
      <c r="F151" s="162"/>
      <c r="G151" s="78"/>
      <c r="H151" s="78"/>
      <c r="I151" s="61"/>
      <c r="J151" s="15"/>
      <c r="K151" s="15"/>
      <c r="L151" s="15"/>
      <c r="M151" s="15"/>
      <c r="N151" s="15"/>
      <c r="O151" s="15"/>
      <c r="P151" s="214"/>
      <c r="Q151" s="13"/>
      <c r="R151" s="13"/>
    </row>
    <row r="152" spans="1:19" ht="47.25" hidden="1" customHeight="1">
      <c r="A152" s="169"/>
      <c r="B152" s="183"/>
      <c r="C152" s="71" t="s">
        <v>51</v>
      </c>
      <c r="D152" s="174" t="s">
        <v>96</v>
      </c>
      <c r="E152" s="206"/>
      <c r="F152" s="207"/>
      <c r="G152" s="72" t="s">
        <v>52</v>
      </c>
      <c r="H152" s="72" t="s">
        <v>54</v>
      </c>
      <c r="I152" s="72" t="s">
        <v>97</v>
      </c>
      <c r="J152" s="73"/>
      <c r="K152" s="73"/>
      <c r="L152" s="73"/>
      <c r="M152" s="73"/>
      <c r="N152" s="73">
        <v>0</v>
      </c>
      <c r="O152" s="73">
        <v>0</v>
      </c>
      <c r="P152" s="215"/>
      <c r="Q152" s="13"/>
      <c r="R152" s="13"/>
    </row>
    <row r="153" spans="1:19" ht="31.5" customHeight="1">
      <c r="A153" s="203"/>
      <c r="B153" s="192" t="s">
        <v>134</v>
      </c>
      <c r="C153" s="111" t="s">
        <v>74</v>
      </c>
      <c r="D153" s="198" t="s">
        <v>135</v>
      </c>
      <c r="E153" s="279"/>
      <c r="F153" s="280"/>
      <c r="G153" s="112" t="s">
        <v>52</v>
      </c>
      <c r="H153" s="112" t="s">
        <v>17</v>
      </c>
      <c r="I153" s="112" t="s">
        <v>97</v>
      </c>
      <c r="J153" s="115">
        <v>12000</v>
      </c>
      <c r="K153" s="115">
        <v>12000</v>
      </c>
      <c r="L153" s="115">
        <f>L156+L155</f>
        <v>27981.64</v>
      </c>
      <c r="M153" s="115">
        <f>M156+M155</f>
        <v>27981.64</v>
      </c>
      <c r="N153" s="115">
        <f>N156+N155</f>
        <v>90000</v>
      </c>
      <c r="O153" s="115">
        <f>O156+O155</f>
        <v>90000</v>
      </c>
      <c r="P153" s="213"/>
      <c r="Q153" s="13"/>
      <c r="R153" s="13"/>
      <c r="S153" s="150"/>
    </row>
    <row r="154" spans="1:19" ht="24" customHeight="1">
      <c r="A154" s="204"/>
      <c r="B154" s="193"/>
      <c r="C154" s="114" t="s">
        <v>1</v>
      </c>
      <c r="D154" s="198"/>
      <c r="E154" s="279"/>
      <c r="F154" s="280"/>
      <c r="G154" s="112"/>
      <c r="H154" s="112"/>
      <c r="I154" s="112"/>
      <c r="J154" s="115"/>
      <c r="K154" s="115"/>
      <c r="L154" s="115"/>
      <c r="M154" s="115"/>
      <c r="N154" s="115"/>
      <c r="O154" s="115"/>
      <c r="P154" s="214"/>
      <c r="Q154" s="13"/>
      <c r="R154" s="13"/>
      <c r="S154" s="98"/>
    </row>
    <row r="155" spans="1:19" ht="24" customHeight="1">
      <c r="A155" s="204"/>
      <c r="B155" s="193"/>
      <c r="C155" s="287" t="s">
        <v>51</v>
      </c>
      <c r="D155" s="289" t="s">
        <v>135</v>
      </c>
      <c r="E155" s="290"/>
      <c r="F155" s="291"/>
      <c r="G155" s="154" t="s">
        <v>52</v>
      </c>
      <c r="H155" s="151" t="s">
        <v>69</v>
      </c>
      <c r="I155" s="151" t="s">
        <v>97</v>
      </c>
      <c r="J155" s="73">
        <v>0</v>
      </c>
      <c r="K155" s="73">
        <v>0</v>
      </c>
      <c r="L155" s="73">
        <v>4581.6400000000003</v>
      </c>
      <c r="M155" s="73">
        <v>4581.6400000000003</v>
      </c>
      <c r="N155" s="73">
        <v>0</v>
      </c>
      <c r="O155" s="73">
        <v>0</v>
      </c>
      <c r="P155" s="214"/>
      <c r="Q155" s="13"/>
      <c r="R155" s="13"/>
      <c r="S155" s="98"/>
    </row>
    <row r="156" spans="1:19" ht="45" customHeight="1">
      <c r="A156" s="205"/>
      <c r="B156" s="194"/>
      <c r="C156" s="288"/>
      <c r="D156" s="292"/>
      <c r="E156" s="293"/>
      <c r="F156" s="294"/>
      <c r="G156" s="155"/>
      <c r="H156" s="72" t="s">
        <v>17</v>
      </c>
      <c r="I156" s="72" t="s">
        <v>97</v>
      </c>
      <c r="J156" s="73">
        <v>12000</v>
      </c>
      <c r="K156" s="73">
        <v>12000</v>
      </c>
      <c r="L156" s="73">
        <v>23400</v>
      </c>
      <c r="M156" s="73">
        <v>23400</v>
      </c>
      <c r="N156" s="73">
        <v>90000</v>
      </c>
      <c r="O156" s="73">
        <v>90000</v>
      </c>
      <c r="P156" s="215"/>
      <c r="Q156" s="13"/>
      <c r="R156" s="13"/>
    </row>
    <row r="157" spans="1:19" ht="25.5">
      <c r="A157" s="231" t="s">
        <v>32</v>
      </c>
      <c r="B157" s="232" t="s">
        <v>63</v>
      </c>
      <c r="C157" s="32" t="s">
        <v>76</v>
      </c>
      <c r="D157" s="191" t="s">
        <v>57</v>
      </c>
      <c r="E157" s="161"/>
      <c r="F157" s="162"/>
      <c r="G157" s="78" t="s">
        <v>52</v>
      </c>
      <c r="H157" s="78" t="s">
        <v>54</v>
      </c>
      <c r="I157" s="53" t="s">
        <v>85</v>
      </c>
      <c r="J157" s="15">
        <f>J159</f>
        <v>6733185</v>
      </c>
      <c r="K157" s="15">
        <f>K159</f>
        <v>6541498.7599999998</v>
      </c>
      <c r="L157" s="15">
        <f t="shared" ref="L157" si="54">L159</f>
        <v>7158904</v>
      </c>
      <c r="M157" s="15">
        <f t="shared" ref="M157:O157" si="55">M159</f>
        <v>6975705.79</v>
      </c>
      <c r="N157" s="15">
        <f t="shared" si="55"/>
        <v>6762811</v>
      </c>
      <c r="O157" s="15">
        <f t="shared" si="55"/>
        <v>6762811</v>
      </c>
      <c r="P157" s="269"/>
      <c r="Q157" s="13"/>
      <c r="R157" s="13"/>
    </row>
    <row r="158" spans="1:19">
      <c r="A158" s="231"/>
      <c r="B158" s="233"/>
      <c r="C158" s="46" t="s">
        <v>1</v>
      </c>
      <c r="D158" s="165"/>
      <c r="E158" s="165"/>
      <c r="F158" s="165"/>
      <c r="G158" s="78"/>
      <c r="H158" s="78"/>
      <c r="I158" s="53"/>
      <c r="J158" s="15"/>
      <c r="K158" s="15"/>
      <c r="L158" s="15"/>
      <c r="M158" s="15"/>
      <c r="N158" s="15"/>
      <c r="O158" s="15"/>
      <c r="P158" s="270"/>
      <c r="Q158" s="13"/>
      <c r="R158" s="13"/>
    </row>
    <row r="159" spans="1:19" s="49" customFormat="1" ht="45" customHeight="1">
      <c r="A159" s="231"/>
      <c r="B159" s="234"/>
      <c r="C159" s="71" t="s">
        <v>51</v>
      </c>
      <c r="D159" s="174" t="s">
        <v>56</v>
      </c>
      <c r="E159" s="175"/>
      <c r="F159" s="176"/>
      <c r="G159" s="72" t="s">
        <v>52</v>
      </c>
      <c r="H159" s="72" t="s">
        <v>54</v>
      </c>
      <c r="I159" s="72" t="s">
        <v>85</v>
      </c>
      <c r="J159" s="73">
        <f>J160</f>
        <v>6733185</v>
      </c>
      <c r="K159" s="73">
        <f>K160</f>
        <v>6541498.7599999998</v>
      </c>
      <c r="L159" s="73">
        <f t="shared" ref="L159:O159" si="56">L160</f>
        <v>7158904</v>
      </c>
      <c r="M159" s="73">
        <f t="shared" si="56"/>
        <v>6975705.79</v>
      </c>
      <c r="N159" s="73">
        <f t="shared" si="56"/>
        <v>6762811</v>
      </c>
      <c r="O159" s="73">
        <f t="shared" si="56"/>
        <v>6762811</v>
      </c>
      <c r="P159" s="271"/>
      <c r="Q159" s="13"/>
      <c r="R159" s="13"/>
      <c r="S159" s="1"/>
    </row>
    <row r="160" spans="1:19" ht="25.5">
      <c r="A160" s="227"/>
      <c r="B160" s="227" t="s">
        <v>58</v>
      </c>
      <c r="C160" s="111" t="s">
        <v>74</v>
      </c>
      <c r="D160" s="198" t="s">
        <v>56</v>
      </c>
      <c r="E160" s="186"/>
      <c r="F160" s="187"/>
      <c r="G160" s="120" t="s">
        <v>52</v>
      </c>
      <c r="H160" s="120" t="s">
        <v>54</v>
      </c>
      <c r="I160" s="120" t="s">
        <v>85</v>
      </c>
      <c r="J160" s="115">
        <f>SUM(J162:J164)</f>
        <v>6733185</v>
      </c>
      <c r="K160" s="115">
        <f>SUM(K162:K164)</f>
        <v>6541498.7599999998</v>
      </c>
      <c r="L160" s="115">
        <f>SUM(L162:L164)</f>
        <v>7158904</v>
      </c>
      <c r="M160" s="115">
        <f>SUM(M162:M164)</f>
        <v>6975705.79</v>
      </c>
      <c r="N160" s="115">
        <f t="shared" ref="N160:O160" si="57">SUM(N162:N164)</f>
        <v>6762811</v>
      </c>
      <c r="O160" s="115">
        <f t="shared" si="57"/>
        <v>6762811</v>
      </c>
      <c r="P160" s="266" t="s">
        <v>166</v>
      </c>
      <c r="Q160" s="13"/>
      <c r="R160" s="13"/>
    </row>
    <row r="161" spans="1:18">
      <c r="A161" s="227"/>
      <c r="B161" s="227"/>
      <c r="C161" s="114" t="s">
        <v>1</v>
      </c>
      <c r="D161" s="188"/>
      <c r="E161" s="188"/>
      <c r="F161" s="188"/>
      <c r="G161" s="112"/>
      <c r="H161" s="112"/>
      <c r="I161" s="112"/>
      <c r="J161" s="116"/>
      <c r="K161" s="116"/>
      <c r="L161" s="116"/>
      <c r="M161" s="116"/>
      <c r="N161" s="116"/>
      <c r="O161" s="116"/>
      <c r="P161" s="267"/>
      <c r="Q161" s="13"/>
      <c r="R161" s="13"/>
    </row>
    <row r="162" spans="1:18" ht="17.25" customHeight="1">
      <c r="A162" s="227"/>
      <c r="B162" s="227"/>
      <c r="C162" s="236" t="s">
        <v>51</v>
      </c>
      <c r="D162" s="198" t="s">
        <v>56</v>
      </c>
      <c r="E162" s="186"/>
      <c r="F162" s="187"/>
      <c r="G162" s="112" t="s">
        <v>52</v>
      </c>
      <c r="H162" s="112" t="s">
        <v>54</v>
      </c>
      <c r="I162" s="112" t="s">
        <v>113</v>
      </c>
      <c r="J162" s="118">
        <v>4590192</v>
      </c>
      <c r="K162" s="119">
        <v>4537995.1500000004</v>
      </c>
      <c r="L162" s="115">
        <v>4951679</v>
      </c>
      <c r="M162" s="115">
        <v>4944522.3499999996</v>
      </c>
      <c r="N162" s="119">
        <v>4734616</v>
      </c>
      <c r="O162" s="119">
        <v>4734616</v>
      </c>
      <c r="P162" s="267"/>
      <c r="Q162" s="13"/>
      <c r="R162" s="13"/>
    </row>
    <row r="163" spans="1:18" ht="18" customHeight="1">
      <c r="A163" s="227"/>
      <c r="B163" s="227"/>
      <c r="C163" s="236"/>
      <c r="D163" s="198" t="s">
        <v>56</v>
      </c>
      <c r="E163" s="186"/>
      <c r="F163" s="187"/>
      <c r="G163" s="112" t="s">
        <v>52</v>
      </c>
      <c r="H163" s="112" t="s">
        <v>54</v>
      </c>
      <c r="I163" s="112" t="s">
        <v>97</v>
      </c>
      <c r="J163" s="118">
        <v>2115693</v>
      </c>
      <c r="K163" s="119">
        <v>1985259.01</v>
      </c>
      <c r="L163" s="115">
        <v>2200925</v>
      </c>
      <c r="M163" s="115">
        <v>2025890.66</v>
      </c>
      <c r="N163" s="119">
        <v>2000895</v>
      </c>
      <c r="O163" s="119">
        <v>2000895</v>
      </c>
      <c r="P163" s="267"/>
      <c r="Q163" s="13"/>
      <c r="R163" s="13"/>
    </row>
    <row r="164" spans="1:18" ht="19.5" customHeight="1">
      <c r="A164" s="227"/>
      <c r="B164" s="227"/>
      <c r="C164" s="236"/>
      <c r="D164" s="198" t="s">
        <v>56</v>
      </c>
      <c r="E164" s="186"/>
      <c r="F164" s="187"/>
      <c r="G164" s="112" t="s">
        <v>52</v>
      </c>
      <c r="H164" s="112" t="s">
        <v>54</v>
      </c>
      <c r="I164" s="112" t="s">
        <v>114</v>
      </c>
      <c r="J164" s="118">
        <v>27300</v>
      </c>
      <c r="K164" s="119">
        <v>18244.599999999999</v>
      </c>
      <c r="L164" s="115">
        <v>6300</v>
      </c>
      <c r="M164" s="115">
        <v>5292.78</v>
      </c>
      <c r="N164" s="119">
        <v>27300</v>
      </c>
      <c r="O164" s="119">
        <v>27300</v>
      </c>
      <c r="P164" s="268"/>
      <c r="Q164" s="13"/>
      <c r="R164" s="13"/>
    </row>
    <row r="165" spans="1:18" ht="15.6" customHeight="1">
      <c r="A165" s="39"/>
      <c r="B165" s="39"/>
      <c r="C165" s="40"/>
      <c r="D165" s="42"/>
      <c r="E165" s="42"/>
      <c r="F165" s="42"/>
      <c r="G165" s="42"/>
      <c r="H165" s="42"/>
      <c r="I165" s="41"/>
      <c r="J165" s="41"/>
      <c r="K165" s="41"/>
      <c r="L165" s="41"/>
      <c r="M165" s="43"/>
      <c r="N165" s="43"/>
      <c r="O165" s="43"/>
      <c r="P165" s="45"/>
      <c r="Q165" s="131"/>
      <c r="R165" s="131"/>
    </row>
    <row r="166" spans="1:18" s="16" customFormat="1" ht="16.5" customHeight="1">
      <c r="A166" s="29"/>
      <c r="B166" s="29"/>
      <c r="C166" s="33"/>
      <c r="L166" s="84"/>
      <c r="M166" s="84"/>
      <c r="N166" s="84"/>
      <c r="O166" s="84"/>
      <c r="P166" s="17"/>
      <c r="Q166" s="18"/>
    </row>
    <row r="167" spans="1:18" s="16" customFormat="1" ht="18" customHeight="1">
      <c r="A167" s="29"/>
      <c r="B167" s="217" t="s">
        <v>150</v>
      </c>
      <c r="C167" s="217"/>
      <c r="D167" s="19"/>
      <c r="E167" s="19"/>
      <c r="F167" s="19"/>
      <c r="G167" s="19"/>
      <c r="H167" s="19"/>
      <c r="I167" s="19"/>
      <c r="J167" s="19"/>
      <c r="K167" s="19"/>
      <c r="L167" s="84"/>
      <c r="M167" s="84"/>
      <c r="N167" s="84"/>
      <c r="O167" s="84"/>
      <c r="P167" s="91"/>
      <c r="Q167" s="18"/>
    </row>
    <row r="168" spans="1:18" s="16" customFormat="1" ht="18.75" customHeight="1">
      <c r="A168" s="29"/>
      <c r="B168" s="16" t="s">
        <v>151</v>
      </c>
      <c r="C168" s="33"/>
      <c r="D168" s="44"/>
      <c r="E168" s="44"/>
      <c r="F168" s="44"/>
      <c r="G168" s="44"/>
      <c r="H168" s="44"/>
      <c r="I168" s="44"/>
      <c r="J168" s="44"/>
      <c r="K168" s="44"/>
      <c r="L168" s="84"/>
      <c r="M168" s="84"/>
      <c r="N168" s="84"/>
      <c r="O168" s="84"/>
      <c r="P168" s="17"/>
      <c r="Q168" s="18"/>
    </row>
    <row r="169" spans="1:18" s="16" customFormat="1">
      <c r="A169" s="29"/>
      <c r="B169" s="29"/>
      <c r="C169" s="33"/>
      <c r="D169" s="44"/>
      <c r="E169" s="44"/>
      <c r="F169" s="44"/>
      <c r="G169" s="44"/>
      <c r="H169" s="44"/>
      <c r="I169" s="44"/>
      <c r="J169" s="44"/>
      <c r="K169" s="44"/>
      <c r="L169" s="44"/>
      <c r="M169" s="17"/>
      <c r="N169" s="17"/>
      <c r="O169" s="17"/>
      <c r="P169" s="17"/>
      <c r="Q169" s="18"/>
    </row>
    <row r="170" spans="1:18" s="16" customFormat="1">
      <c r="A170" s="29"/>
      <c r="B170" s="29" t="s">
        <v>59</v>
      </c>
      <c r="C170" s="33"/>
      <c r="M170" s="17"/>
      <c r="N170" s="17"/>
      <c r="O170" s="17"/>
      <c r="P170" s="17"/>
      <c r="Q170" s="18"/>
    </row>
    <row r="171" spans="1:18" s="16" customFormat="1">
      <c r="A171" s="29"/>
      <c r="B171" s="29" t="s">
        <v>119</v>
      </c>
      <c r="C171" s="33"/>
      <c r="M171" s="17"/>
      <c r="N171" s="17"/>
      <c r="O171" s="17"/>
      <c r="P171" s="17"/>
      <c r="Q171" s="18"/>
    </row>
    <row r="172" spans="1:18" s="16" customFormat="1">
      <c r="A172" s="29"/>
      <c r="B172" s="29" t="s">
        <v>152</v>
      </c>
      <c r="C172" s="33"/>
      <c r="M172" s="102"/>
      <c r="N172" s="17"/>
      <c r="O172" s="17"/>
      <c r="P172" s="17"/>
      <c r="Q172" s="18"/>
    </row>
    <row r="173" spans="1:18" s="29" customFormat="1" ht="15">
      <c r="J173" s="102"/>
      <c r="K173" s="102"/>
      <c r="L173" s="102"/>
      <c r="M173" s="102"/>
      <c r="N173" s="102"/>
      <c r="O173" s="102"/>
      <c r="P173" s="103"/>
      <c r="Q173" s="104"/>
    </row>
    <row r="174" spans="1:18" s="29" customFormat="1" ht="15">
      <c r="J174" s="102"/>
      <c r="K174" s="102"/>
      <c r="L174" s="102"/>
      <c r="M174" s="102"/>
      <c r="N174" s="102"/>
      <c r="O174" s="103"/>
      <c r="P174" s="103"/>
      <c r="Q174" s="104"/>
    </row>
    <row r="175" spans="1:18" s="16" customFormat="1" ht="9.6" customHeight="1">
      <c r="A175" s="29"/>
      <c r="B175" s="29"/>
      <c r="C175" s="33"/>
      <c r="L175" s="84"/>
      <c r="M175" s="84"/>
      <c r="N175" s="84"/>
      <c r="O175" s="84"/>
      <c r="P175" s="17"/>
      <c r="Q175" s="18"/>
    </row>
    <row r="176" spans="1:18" s="16" customFormat="1" hidden="1">
      <c r="A176" s="29"/>
      <c r="B176" s="29"/>
      <c r="C176" s="33"/>
      <c r="J176" s="141"/>
      <c r="K176" s="142"/>
      <c r="L176" s="143"/>
      <c r="M176" s="143"/>
      <c r="N176" s="17"/>
      <c r="O176" s="17"/>
      <c r="P176" s="17"/>
      <c r="Q176" s="18"/>
    </row>
    <row r="177" spans="1:17" s="16" customFormat="1" hidden="1">
      <c r="A177" s="29"/>
      <c r="B177" s="29"/>
      <c r="C177" s="33"/>
      <c r="J177" s="141"/>
      <c r="K177" s="144"/>
      <c r="L177" s="143"/>
      <c r="M177" s="143"/>
      <c r="N177" s="17"/>
      <c r="O177" s="17"/>
      <c r="P177" s="17"/>
      <c r="Q177" s="18"/>
    </row>
    <row r="178" spans="1:17" s="16" customFormat="1" hidden="1">
      <c r="A178" s="29"/>
      <c r="B178" s="29"/>
      <c r="C178" s="33"/>
      <c r="J178" s="141"/>
      <c r="K178" s="144"/>
      <c r="L178" s="143"/>
      <c r="M178" s="143"/>
      <c r="N178" s="17"/>
      <c r="O178" s="17"/>
      <c r="P178" s="17"/>
      <c r="Q178" s="18"/>
    </row>
    <row r="179" spans="1:17" s="16" customFormat="1" hidden="1">
      <c r="A179" s="29"/>
      <c r="B179" s="29"/>
      <c r="C179" s="33"/>
      <c r="K179" s="145"/>
      <c r="L179" s="146"/>
      <c r="M179" s="146"/>
      <c r="N179" s="146"/>
      <c r="O179" s="146"/>
      <c r="P179" s="17"/>
      <c r="Q179" s="18"/>
    </row>
    <row r="180" spans="1:17" hidden="1">
      <c r="K180" s="147"/>
      <c r="L180" s="143"/>
      <c r="M180" s="143"/>
      <c r="N180" s="143"/>
      <c r="O180" s="143"/>
    </row>
    <row r="181" spans="1:17">
      <c r="J181" s="98"/>
      <c r="K181" s="98"/>
      <c r="L181" s="98"/>
      <c r="M181" s="98"/>
      <c r="N181" s="98"/>
      <c r="O181" s="98"/>
    </row>
    <row r="183" spans="1:17">
      <c r="J183" s="123"/>
      <c r="K183" s="123"/>
    </row>
    <row r="185" spans="1:17">
      <c r="J185" s="98"/>
      <c r="K185" s="98"/>
    </row>
  </sheetData>
  <mergeCells count="305">
    <mergeCell ref="A74:A77"/>
    <mergeCell ref="B74:B77"/>
    <mergeCell ref="A78:A80"/>
    <mergeCell ref="B78:B80"/>
    <mergeCell ref="A110:A112"/>
    <mergeCell ref="B110:B112"/>
    <mergeCell ref="D112:F112"/>
    <mergeCell ref="D110:F110"/>
    <mergeCell ref="D113:F113"/>
    <mergeCell ref="B87:B90"/>
    <mergeCell ref="D87:F87"/>
    <mergeCell ref="D88:F88"/>
    <mergeCell ref="D90:F90"/>
    <mergeCell ref="D89:F89"/>
    <mergeCell ref="D109:F109"/>
    <mergeCell ref="A106:A109"/>
    <mergeCell ref="B100:B102"/>
    <mergeCell ref="D100:F100"/>
    <mergeCell ref="A97:A99"/>
    <mergeCell ref="A94:A96"/>
    <mergeCell ref="B94:B96"/>
    <mergeCell ref="D94:F94"/>
    <mergeCell ref="D95:F95"/>
    <mergeCell ref="D96:F96"/>
    <mergeCell ref="A153:A156"/>
    <mergeCell ref="B153:B156"/>
    <mergeCell ref="D153:F153"/>
    <mergeCell ref="D154:F154"/>
    <mergeCell ref="B122:B124"/>
    <mergeCell ref="A122:A124"/>
    <mergeCell ref="D122:F122"/>
    <mergeCell ref="D124:F124"/>
    <mergeCell ref="D123:F123"/>
    <mergeCell ref="A132:A134"/>
    <mergeCell ref="B132:B134"/>
    <mergeCell ref="D132:F132"/>
    <mergeCell ref="D131:F131"/>
    <mergeCell ref="D129:F129"/>
    <mergeCell ref="B129:B131"/>
    <mergeCell ref="B125:B128"/>
    <mergeCell ref="D128:F128"/>
    <mergeCell ref="A146:A149"/>
    <mergeCell ref="B146:B149"/>
    <mergeCell ref="D148:F148"/>
    <mergeCell ref="A129:A131"/>
    <mergeCell ref="C155:C156"/>
    <mergeCell ref="D155:F156"/>
    <mergeCell ref="P132:P134"/>
    <mergeCell ref="D133:F133"/>
    <mergeCell ref="D134:F134"/>
    <mergeCell ref="D115:F115"/>
    <mergeCell ref="D114:F114"/>
    <mergeCell ref="B113:B115"/>
    <mergeCell ref="A113:A115"/>
    <mergeCell ref="A135:A137"/>
    <mergeCell ref="B135:B137"/>
    <mergeCell ref="D135:F135"/>
    <mergeCell ref="D136:F136"/>
    <mergeCell ref="D137:F137"/>
    <mergeCell ref="A116:A118"/>
    <mergeCell ref="D119:F119"/>
    <mergeCell ref="D120:F120"/>
    <mergeCell ref="D121:F121"/>
    <mergeCell ref="A119:A121"/>
    <mergeCell ref="B119:B121"/>
    <mergeCell ref="M7:M8"/>
    <mergeCell ref="P18:P20"/>
    <mergeCell ref="P21:P23"/>
    <mergeCell ref="P24:P26"/>
    <mergeCell ref="P33:P35"/>
    <mergeCell ref="P51:P53"/>
    <mergeCell ref="P81:P83"/>
    <mergeCell ref="D79:F79"/>
    <mergeCell ref="D34:F34"/>
    <mergeCell ref="D57:F57"/>
    <mergeCell ref="P30:P32"/>
    <mergeCell ref="G6:G8"/>
    <mergeCell ref="D14:F14"/>
    <mergeCell ref="D15:F15"/>
    <mergeCell ref="D29:F29"/>
    <mergeCell ref="D80:F80"/>
    <mergeCell ref="D74:F74"/>
    <mergeCell ref="D78:F78"/>
    <mergeCell ref="D83:F83"/>
    <mergeCell ref="D66:F66"/>
    <mergeCell ref="D55:F55"/>
    <mergeCell ref="D56:F56"/>
    <mergeCell ref="D48:F48"/>
    <mergeCell ref="D49:F49"/>
    <mergeCell ref="P103:P105"/>
    <mergeCell ref="P110:P112"/>
    <mergeCell ref="P122:P124"/>
    <mergeCell ref="P113:P115"/>
    <mergeCell ref="P125:P127"/>
    <mergeCell ref="P153:P156"/>
    <mergeCell ref="B167:C167"/>
    <mergeCell ref="B116:B118"/>
    <mergeCell ref="D116:F116"/>
    <mergeCell ref="D117:F117"/>
    <mergeCell ref="D118:F118"/>
    <mergeCell ref="P116:P118"/>
    <mergeCell ref="D111:F111"/>
    <mergeCell ref="C140:C145"/>
    <mergeCell ref="D138:F138"/>
    <mergeCell ref="D139:F139"/>
    <mergeCell ref="D141:F141"/>
    <mergeCell ref="D142:F142"/>
    <mergeCell ref="D145:F145"/>
    <mergeCell ref="D140:F140"/>
    <mergeCell ref="P129:P131"/>
    <mergeCell ref="P138:P145"/>
    <mergeCell ref="P160:P164"/>
    <mergeCell ref="P157:P159"/>
    <mergeCell ref="P100:P102"/>
    <mergeCell ref="P106:P109"/>
    <mergeCell ref="J5:O5"/>
    <mergeCell ref="A51:A53"/>
    <mergeCell ref="B51:B53"/>
    <mergeCell ref="D51:F51"/>
    <mergeCell ref="D52:F52"/>
    <mergeCell ref="D53:F53"/>
    <mergeCell ref="A36:A38"/>
    <mergeCell ref="B36:B38"/>
    <mergeCell ref="D36:F36"/>
    <mergeCell ref="D37:F37"/>
    <mergeCell ref="D38:F38"/>
    <mergeCell ref="L6:M6"/>
    <mergeCell ref="L7:L8"/>
    <mergeCell ref="A14:A17"/>
    <mergeCell ref="D5:I5"/>
    <mergeCell ref="A9:A13"/>
    <mergeCell ref="B9:B13"/>
    <mergeCell ref="D9:F9"/>
    <mergeCell ref="D10:F10"/>
    <mergeCell ref="I6:I8"/>
    <mergeCell ref="D11:F11"/>
    <mergeCell ref="D6:F8"/>
    <mergeCell ref="A18:A20"/>
    <mergeCell ref="P84:P86"/>
    <mergeCell ref="P97:P99"/>
    <mergeCell ref="P60:P62"/>
    <mergeCell ref="P78:P80"/>
    <mergeCell ref="P57:P59"/>
    <mergeCell ref="P54:P56"/>
    <mergeCell ref="P66:P68"/>
    <mergeCell ref="P63:P65"/>
    <mergeCell ref="B57:B59"/>
    <mergeCell ref="B54:B56"/>
    <mergeCell ref="D54:F54"/>
    <mergeCell ref="A57:A59"/>
    <mergeCell ref="D75:F75"/>
    <mergeCell ref="D77:F77"/>
    <mergeCell ref="D76:F76"/>
    <mergeCell ref="B18:B20"/>
    <mergeCell ref="D18:F18"/>
    <mergeCell ref="D19:F19"/>
    <mergeCell ref="D20:F20"/>
    <mergeCell ref="A27:A29"/>
    <mergeCell ref="B27:B29"/>
    <mergeCell ref="D27:F27"/>
    <mergeCell ref="D28:F28"/>
    <mergeCell ref="A160:A164"/>
    <mergeCell ref="B160:B164"/>
    <mergeCell ref="D125:F125"/>
    <mergeCell ref="D126:F126"/>
    <mergeCell ref="A150:A152"/>
    <mergeCell ref="B150:B152"/>
    <mergeCell ref="D150:F150"/>
    <mergeCell ref="D151:F151"/>
    <mergeCell ref="D152:F152"/>
    <mergeCell ref="A125:A128"/>
    <mergeCell ref="D127:F127"/>
    <mergeCell ref="A157:A159"/>
    <mergeCell ref="B157:B159"/>
    <mergeCell ref="A138:A145"/>
    <mergeCell ref="B138:B145"/>
    <mergeCell ref="D130:F130"/>
    <mergeCell ref="D161:F161"/>
    <mergeCell ref="C162:C164"/>
    <mergeCell ref="D162:F162"/>
    <mergeCell ref="D163:F163"/>
    <mergeCell ref="D164:F164"/>
    <mergeCell ref="D160:F160"/>
    <mergeCell ref="D157:F157"/>
    <mergeCell ref="D158:F158"/>
    <mergeCell ref="D159:F159"/>
    <mergeCell ref="P150:P152"/>
    <mergeCell ref="D146:F146"/>
    <mergeCell ref="D147:F147"/>
    <mergeCell ref="D149:F149"/>
    <mergeCell ref="D143:F143"/>
    <mergeCell ref="D144:F144"/>
    <mergeCell ref="N1:P1"/>
    <mergeCell ref="N2:P2"/>
    <mergeCell ref="P9:P13"/>
    <mergeCell ref="N6:O7"/>
    <mergeCell ref="O4:P4"/>
    <mergeCell ref="P69:P73"/>
    <mergeCell ref="A3:P3"/>
    <mergeCell ref="J6:K7"/>
    <mergeCell ref="B30:B32"/>
    <mergeCell ref="P6:P7"/>
    <mergeCell ref="P14:P17"/>
    <mergeCell ref="D30:F30"/>
    <mergeCell ref="D70:F70"/>
    <mergeCell ref="D73:F73"/>
    <mergeCell ref="D69:F69"/>
    <mergeCell ref="D17:F17"/>
    <mergeCell ref="D16:F16"/>
    <mergeCell ref="A42:A44"/>
    <mergeCell ref="B42:B44"/>
    <mergeCell ref="D42:F42"/>
    <mergeCell ref="D43:F43"/>
    <mergeCell ref="D44:F44"/>
    <mergeCell ref="A66:A68"/>
    <mergeCell ref="B66:B68"/>
    <mergeCell ref="H6:H8"/>
    <mergeCell ref="D65:F65"/>
    <mergeCell ref="A63:A65"/>
    <mergeCell ref="B63:B65"/>
    <mergeCell ref="A39:A41"/>
    <mergeCell ref="B39:B41"/>
    <mergeCell ref="D39:F39"/>
    <mergeCell ref="D40:F40"/>
    <mergeCell ref="D41:F41"/>
    <mergeCell ref="A24:A26"/>
    <mergeCell ref="B24:B26"/>
    <mergeCell ref="D24:F24"/>
    <mergeCell ref="D25:F25"/>
    <mergeCell ref="D26:F26"/>
    <mergeCell ref="B33:B35"/>
    <mergeCell ref="D33:F33"/>
    <mergeCell ref="A30:A32"/>
    <mergeCell ref="A33:A35"/>
    <mergeCell ref="B14:B17"/>
    <mergeCell ref="D31:F31"/>
    <mergeCell ref="D12:F12"/>
    <mergeCell ref="A5:A8"/>
    <mergeCell ref="B5:B8"/>
    <mergeCell ref="D13:F13"/>
    <mergeCell ref="C5:C8"/>
    <mergeCell ref="D71:F71"/>
    <mergeCell ref="A69:A73"/>
    <mergeCell ref="B69:B73"/>
    <mergeCell ref="A21:A23"/>
    <mergeCell ref="B21:B23"/>
    <mergeCell ref="D21:F21"/>
    <mergeCell ref="D22:F22"/>
    <mergeCell ref="D23:F23"/>
    <mergeCell ref="D72:F72"/>
    <mergeCell ref="D62:F62"/>
    <mergeCell ref="D60:F60"/>
    <mergeCell ref="D61:F61"/>
    <mergeCell ref="D63:F63"/>
    <mergeCell ref="D64:F64"/>
    <mergeCell ref="D35:F35"/>
    <mergeCell ref="D32:F32"/>
    <mergeCell ref="D106:F106"/>
    <mergeCell ref="B106:B109"/>
    <mergeCell ref="D101:F101"/>
    <mergeCell ref="D102:F102"/>
    <mergeCell ref="D107:F107"/>
    <mergeCell ref="D108:F108"/>
    <mergeCell ref="D104:F104"/>
    <mergeCell ref="D103:F103"/>
    <mergeCell ref="B97:B99"/>
    <mergeCell ref="D99:F99"/>
    <mergeCell ref="D97:F97"/>
    <mergeCell ref="D98:F98"/>
    <mergeCell ref="D85:F85"/>
    <mergeCell ref="B81:B83"/>
    <mergeCell ref="A84:A86"/>
    <mergeCell ref="D84:F84"/>
    <mergeCell ref="D81:F81"/>
    <mergeCell ref="B84:B86"/>
    <mergeCell ref="A91:A93"/>
    <mergeCell ref="B91:B93"/>
    <mergeCell ref="D91:F91"/>
    <mergeCell ref="D92:F92"/>
    <mergeCell ref="D93:F93"/>
    <mergeCell ref="D82:F82"/>
    <mergeCell ref="G155:G156"/>
    <mergeCell ref="P27:P29"/>
    <mergeCell ref="A54:A56"/>
    <mergeCell ref="D58:F58"/>
    <mergeCell ref="D59:F59"/>
    <mergeCell ref="D67:F67"/>
    <mergeCell ref="D68:F68"/>
    <mergeCell ref="A60:A62"/>
    <mergeCell ref="B60:B62"/>
    <mergeCell ref="A45:A47"/>
    <mergeCell ref="B45:B47"/>
    <mergeCell ref="D45:F45"/>
    <mergeCell ref="D46:F46"/>
    <mergeCell ref="D47:F47"/>
    <mergeCell ref="D50:F50"/>
    <mergeCell ref="A48:A50"/>
    <mergeCell ref="B48:B50"/>
    <mergeCell ref="A103:A105"/>
    <mergeCell ref="B103:B105"/>
    <mergeCell ref="D105:F105"/>
    <mergeCell ref="A100:A102"/>
    <mergeCell ref="A87:A90"/>
    <mergeCell ref="A81:A83"/>
    <mergeCell ref="D86:F86"/>
  </mergeCells>
  <printOptions horizontalCentered="1"/>
  <pageMargins left="0.39370078740157483" right="0.39370078740157483" top="0.74803149606299213" bottom="0.27559055118110237" header="0" footer="0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6"/>
  <sheetViews>
    <sheetView tabSelected="1" zoomScale="90" zoomScaleNormal="90" zoomScaleSheetLayoutView="70" workbookViewId="0">
      <pane xSplit="3" ySplit="9" topLeftCell="D10" activePane="bottomRight" state="frozen"/>
      <selection pane="topRight" activeCell="D1" sqref="D1"/>
      <selection pane="bottomLeft" activeCell="A9" sqref="A9"/>
      <selection pane="bottomRight" activeCell="D10" sqref="D10"/>
    </sheetView>
  </sheetViews>
  <sheetFormatPr defaultColWidth="9.140625" defaultRowHeight="12.75"/>
  <cols>
    <col min="1" max="1" width="14.7109375" style="22" customWidth="1"/>
    <col min="2" max="2" width="27.28515625" style="22" customWidth="1"/>
    <col min="3" max="3" width="22.140625" style="22" customWidth="1"/>
    <col min="4" max="6" width="14.85546875" style="22" customWidth="1"/>
    <col min="7" max="7" width="17.28515625" style="22" customWidth="1"/>
    <col min="8" max="8" width="15.140625" style="22" customWidth="1"/>
    <col min="9" max="9" width="14.7109375" style="22" customWidth="1"/>
    <col min="10" max="10" width="25.42578125" style="22" customWidth="1"/>
    <col min="11" max="11" width="13.140625" style="22" customWidth="1"/>
    <col min="12" max="12" width="13.7109375" style="22" bestFit="1" customWidth="1"/>
    <col min="13" max="13" width="14.28515625" style="22" customWidth="1"/>
    <col min="14" max="14" width="12.5703125" style="22" customWidth="1"/>
    <col min="15" max="15" width="13" style="22" customWidth="1"/>
    <col min="16" max="16384" width="9.140625" style="22"/>
  </cols>
  <sheetData>
    <row r="1" spans="1:18" ht="18.75">
      <c r="A1" s="95" t="str">
        <f>'Прил 7'!A1</f>
        <v xml:space="preserve"> 2020 год</v>
      </c>
      <c r="B1" s="21"/>
      <c r="C1" s="21"/>
      <c r="D1" s="21"/>
      <c r="E1" s="21"/>
      <c r="F1" s="21"/>
      <c r="G1" s="21"/>
      <c r="H1" s="298" t="s">
        <v>19</v>
      </c>
      <c r="I1" s="298"/>
      <c r="J1" s="298"/>
    </row>
    <row r="2" spans="1:18" ht="42" customHeight="1">
      <c r="A2" s="21"/>
      <c r="B2" s="21"/>
      <c r="C2" s="21"/>
      <c r="D2" s="21"/>
      <c r="E2" s="21"/>
      <c r="F2" s="21"/>
      <c r="G2" s="301" t="s">
        <v>15</v>
      </c>
      <c r="H2" s="301"/>
      <c r="I2" s="301"/>
      <c r="J2" s="24"/>
    </row>
    <row r="3" spans="1:18" ht="55.5" customHeight="1">
      <c r="A3" s="299" t="s">
        <v>20</v>
      </c>
      <c r="B3" s="299"/>
      <c r="C3" s="299"/>
      <c r="D3" s="299"/>
      <c r="E3" s="299"/>
      <c r="F3" s="299"/>
      <c r="G3" s="299"/>
      <c r="H3" s="299"/>
      <c r="I3" s="299"/>
      <c r="J3" s="299"/>
    </row>
    <row r="4" spans="1:18" ht="21" customHeight="1">
      <c r="A4" s="300" t="s">
        <v>89</v>
      </c>
      <c r="B4" s="300"/>
      <c r="C4" s="300"/>
      <c r="D4" s="300"/>
      <c r="E4" s="300"/>
      <c r="F4" s="300"/>
      <c r="G4" s="300"/>
      <c r="H4" s="300"/>
      <c r="I4" s="300"/>
      <c r="J4" s="300"/>
    </row>
    <row r="5" spans="1:18" ht="12" customHeight="1">
      <c r="A5" s="86"/>
      <c r="B5" s="86"/>
      <c r="C5" s="86"/>
      <c r="J5" s="86"/>
    </row>
    <row r="6" spans="1:18" s="26" customFormat="1" ht="15">
      <c r="D6" s="70"/>
      <c r="E6" s="70"/>
      <c r="F6" s="70"/>
      <c r="G6" s="70"/>
      <c r="H6" s="70"/>
      <c r="I6" s="70"/>
      <c r="J6" s="34" t="s">
        <v>16</v>
      </c>
    </row>
    <row r="7" spans="1:18" s="26" customFormat="1" ht="13.9" customHeight="1">
      <c r="A7" s="201" t="s">
        <v>21</v>
      </c>
      <c r="B7" s="201" t="s">
        <v>22</v>
      </c>
      <c r="C7" s="201" t="s">
        <v>23</v>
      </c>
      <c r="D7" s="302" t="s">
        <v>142</v>
      </c>
      <c r="E7" s="302"/>
      <c r="F7" s="304" t="s">
        <v>143</v>
      </c>
      <c r="G7" s="305"/>
      <c r="H7" s="169" t="s">
        <v>10</v>
      </c>
      <c r="I7" s="169"/>
      <c r="J7" s="201" t="s">
        <v>24</v>
      </c>
    </row>
    <row r="8" spans="1:18" s="26" customFormat="1" ht="24.6" customHeight="1">
      <c r="A8" s="201"/>
      <c r="B8" s="201"/>
      <c r="C8" s="201"/>
      <c r="D8" s="303"/>
      <c r="E8" s="303"/>
      <c r="F8" s="296" t="s">
        <v>106</v>
      </c>
      <c r="G8" s="255" t="s">
        <v>153</v>
      </c>
      <c r="H8" s="201"/>
      <c r="I8" s="201"/>
      <c r="J8" s="201"/>
    </row>
    <row r="9" spans="1:18" s="26" customFormat="1" ht="24.6" customHeight="1">
      <c r="A9" s="167"/>
      <c r="B9" s="167"/>
      <c r="C9" s="167"/>
      <c r="D9" s="52" t="s">
        <v>11</v>
      </c>
      <c r="E9" s="52" t="s">
        <v>12</v>
      </c>
      <c r="F9" s="297"/>
      <c r="G9" s="272"/>
      <c r="H9" s="129">
        <v>2021</v>
      </c>
      <c r="I9" s="68">
        <v>2022</v>
      </c>
      <c r="J9" s="167"/>
    </row>
    <row r="10" spans="1:18" ht="15.75" customHeight="1">
      <c r="A10" s="306" t="s">
        <v>4</v>
      </c>
      <c r="B10" s="306" t="s">
        <v>31</v>
      </c>
      <c r="C10" s="47" t="s">
        <v>25</v>
      </c>
      <c r="D10" s="48">
        <f>D12+D13+D14</f>
        <v>531097098.66000003</v>
      </c>
      <c r="E10" s="48">
        <f t="shared" ref="E10:I10" si="0">E12+E13+E14</f>
        <v>503398484.62</v>
      </c>
      <c r="F10" s="48">
        <f t="shared" si="0"/>
        <v>489701390.19999999</v>
      </c>
      <c r="G10" s="48">
        <f t="shared" si="0"/>
        <v>467936473.48999995</v>
      </c>
      <c r="H10" s="48">
        <f t="shared" si="0"/>
        <v>436005504</v>
      </c>
      <c r="I10" s="48">
        <f t="shared" si="0"/>
        <v>435897504</v>
      </c>
      <c r="J10" s="201"/>
    </row>
    <row r="11" spans="1:18" s="26" customFormat="1" ht="15.75" customHeight="1">
      <c r="A11" s="306"/>
      <c r="B11" s="306"/>
      <c r="C11" s="51" t="s">
        <v>26</v>
      </c>
      <c r="D11" s="15"/>
      <c r="E11" s="15"/>
      <c r="F11" s="15"/>
      <c r="G11" s="15"/>
      <c r="H11" s="15"/>
      <c r="I11" s="15"/>
      <c r="J11" s="201"/>
    </row>
    <row r="12" spans="1:18" s="26" customFormat="1" ht="15.75" customHeight="1">
      <c r="A12" s="306"/>
      <c r="B12" s="306"/>
      <c r="C12" s="30" t="s">
        <v>27</v>
      </c>
      <c r="D12" s="25">
        <f>D17+D22+D27+D32</f>
        <v>11052565</v>
      </c>
      <c r="E12" s="25">
        <f t="shared" ref="D12:I14" si="1">E17+E22+E27+E32</f>
        <v>11052565</v>
      </c>
      <c r="F12" s="25">
        <f t="shared" si="1"/>
        <v>7199920.0599999996</v>
      </c>
      <c r="G12" s="25">
        <f t="shared" si="1"/>
        <v>7199920.0599999996</v>
      </c>
      <c r="H12" s="25">
        <f t="shared" si="1"/>
        <v>7199920.0599999996</v>
      </c>
      <c r="I12" s="25">
        <f t="shared" si="1"/>
        <v>11250851.120000001</v>
      </c>
      <c r="J12" s="201"/>
      <c r="L12" s="67"/>
    </row>
    <row r="13" spans="1:18" s="26" customFormat="1" ht="15.75" customHeight="1">
      <c r="A13" s="306"/>
      <c r="B13" s="306"/>
      <c r="C13" s="30" t="s">
        <v>28</v>
      </c>
      <c r="D13" s="25">
        <f t="shared" si="1"/>
        <v>2180355</v>
      </c>
      <c r="E13" s="25">
        <f t="shared" si="1"/>
        <v>2180355</v>
      </c>
      <c r="F13" s="25">
        <f t="shared" si="1"/>
        <v>2568679.94</v>
      </c>
      <c r="G13" s="25">
        <f t="shared" si="1"/>
        <v>2568679.94</v>
      </c>
      <c r="H13" s="25">
        <f t="shared" si="1"/>
        <v>2568679.94</v>
      </c>
      <c r="I13" s="25">
        <f t="shared" si="1"/>
        <v>3322748.88</v>
      </c>
      <c r="J13" s="201"/>
    </row>
    <row r="14" spans="1:18" s="26" customFormat="1" ht="15.75" customHeight="1">
      <c r="A14" s="306"/>
      <c r="B14" s="306"/>
      <c r="C14" s="30" t="s">
        <v>29</v>
      </c>
      <c r="D14" s="25">
        <f t="shared" si="1"/>
        <v>517864178.66000003</v>
      </c>
      <c r="E14" s="25">
        <f t="shared" si="1"/>
        <v>490165564.62</v>
      </c>
      <c r="F14" s="25">
        <f t="shared" si="1"/>
        <v>479932790.19999999</v>
      </c>
      <c r="G14" s="25">
        <f t="shared" si="1"/>
        <v>458167873.48999995</v>
      </c>
      <c r="H14" s="25">
        <f t="shared" si="1"/>
        <v>426236904</v>
      </c>
      <c r="I14" s="25">
        <f t="shared" si="1"/>
        <v>421323904</v>
      </c>
      <c r="J14" s="201"/>
    </row>
    <row r="15" spans="1:18" s="26" customFormat="1" ht="15.75" customHeight="1">
      <c r="A15" s="308" t="s">
        <v>32</v>
      </c>
      <c r="B15" s="308" t="s">
        <v>2</v>
      </c>
      <c r="C15" s="30" t="s">
        <v>25</v>
      </c>
      <c r="D15" s="25">
        <f>'Прил 7'!J14</f>
        <v>141613275.34999999</v>
      </c>
      <c r="E15" s="25">
        <f>'Прил 7'!K14</f>
        <v>123985586.09</v>
      </c>
      <c r="F15" s="25">
        <f>'Прил 7'!L14</f>
        <v>102152675</v>
      </c>
      <c r="G15" s="25">
        <f>'Прил 7'!M14</f>
        <v>101736708.34999999</v>
      </c>
      <c r="H15" s="25">
        <f>'Прил 7'!N14</f>
        <v>82154133</v>
      </c>
      <c r="I15" s="25">
        <f>'Прил 7'!O14</f>
        <v>82154133</v>
      </c>
      <c r="J15" s="309"/>
      <c r="M15" s="67"/>
      <c r="N15" s="67"/>
      <c r="O15" s="67"/>
      <c r="P15" s="67"/>
      <c r="Q15" s="67"/>
      <c r="R15" s="67"/>
    </row>
    <row r="16" spans="1:18" s="26" customFormat="1" ht="15.75" customHeight="1">
      <c r="A16" s="308"/>
      <c r="B16" s="308"/>
      <c r="C16" s="51" t="s">
        <v>26</v>
      </c>
      <c r="D16" s="15"/>
      <c r="E16" s="35"/>
      <c r="F16" s="15"/>
      <c r="G16" s="35"/>
      <c r="H16" s="15"/>
      <c r="I16" s="15"/>
      <c r="J16" s="310"/>
    </row>
    <row r="17" spans="1:12" s="26" customFormat="1" ht="15">
      <c r="A17" s="308"/>
      <c r="B17" s="308"/>
      <c r="C17" s="51" t="s">
        <v>27</v>
      </c>
      <c r="D17" s="15">
        <v>5008900</v>
      </c>
      <c r="E17" s="15">
        <v>5008900</v>
      </c>
      <c r="F17" s="15">
        <v>0</v>
      </c>
      <c r="G17" s="15">
        <f>0+0</f>
        <v>0</v>
      </c>
      <c r="H17" s="15">
        <f>0+0</f>
        <v>0</v>
      </c>
      <c r="I17" s="15">
        <f>0+0</f>
        <v>0</v>
      </c>
      <c r="J17" s="310"/>
    </row>
    <row r="18" spans="1:12" s="26" customFormat="1" ht="15.75" customHeight="1">
      <c r="A18" s="308"/>
      <c r="B18" s="308"/>
      <c r="C18" s="51" t="s">
        <v>28</v>
      </c>
      <c r="D18" s="36">
        <v>165800</v>
      </c>
      <c r="E18" s="15">
        <v>165800</v>
      </c>
      <c r="F18" s="36">
        <v>168700</v>
      </c>
      <c r="G18" s="36">
        <v>168700</v>
      </c>
      <c r="H18" s="15">
        <v>168700</v>
      </c>
      <c r="I18" s="15">
        <v>168700</v>
      </c>
      <c r="J18" s="310"/>
    </row>
    <row r="19" spans="1:12" s="26" customFormat="1" ht="17.25" customHeight="1">
      <c r="A19" s="308"/>
      <c r="B19" s="308"/>
      <c r="C19" s="51" t="s">
        <v>29</v>
      </c>
      <c r="D19" s="14">
        <f t="shared" ref="D19:I19" si="2">D15-D17-D18</f>
        <v>136438575.34999999</v>
      </c>
      <c r="E19" s="14">
        <f t="shared" si="2"/>
        <v>118810886.09</v>
      </c>
      <c r="F19" s="14">
        <f t="shared" si="2"/>
        <v>101983975</v>
      </c>
      <c r="G19" s="14">
        <f t="shared" si="2"/>
        <v>101568008.34999999</v>
      </c>
      <c r="H19" s="14">
        <f t="shared" si="2"/>
        <v>81985433</v>
      </c>
      <c r="I19" s="14">
        <f t="shared" si="2"/>
        <v>81985433</v>
      </c>
      <c r="J19" s="310"/>
    </row>
    <row r="20" spans="1:12" s="26" customFormat="1" ht="15.75" customHeight="1">
      <c r="A20" s="308" t="s">
        <v>32</v>
      </c>
      <c r="B20" s="308" t="s">
        <v>9</v>
      </c>
      <c r="C20" s="30" t="s">
        <v>25</v>
      </c>
      <c r="D20" s="25">
        <f>'Прил 7'!J69</f>
        <v>224350736.50999999</v>
      </c>
      <c r="E20" s="25">
        <f>'Прил 7'!K69</f>
        <v>215996551.99000001</v>
      </c>
      <c r="F20" s="25">
        <f>'Прил 7'!L69</f>
        <v>223224217.56</v>
      </c>
      <c r="G20" s="25">
        <f>'Прил 7'!M69</f>
        <v>203133986.56</v>
      </c>
      <c r="H20" s="25">
        <f>'Прил 7'!N69</f>
        <v>197779659</v>
      </c>
      <c r="I20" s="25">
        <f>'Прил 7'!O69</f>
        <v>193407559</v>
      </c>
      <c r="J20" s="307"/>
    </row>
    <row r="21" spans="1:12" s="26" customFormat="1" ht="15.75" customHeight="1">
      <c r="A21" s="308"/>
      <c r="B21" s="308"/>
      <c r="C21" s="51" t="s">
        <v>26</v>
      </c>
      <c r="D21" s="15"/>
      <c r="E21" s="35"/>
      <c r="F21" s="15"/>
      <c r="G21" s="35"/>
      <c r="H21" s="37"/>
      <c r="I21" s="37"/>
      <c r="J21" s="307"/>
    </row>
    <row r="22" spans="1:12" s="26" customFormat="1" ht="15.75" customHeight="1">
      <c r="A22" s="308"/>
      <c r="B22" s="308"/>
      <c r="C22" s="51" t="s">
        <v>27</v>
      </c>
      <c r="D22" s="15">
        <v>6043665</v>
      </c>
      <c r="E22" s="15">
        <v>6043665</v>
      </c>
      <c r="F22" s="15">
        <v>7199920.0599999996</v>
      </c>
      <c r="G22" s="15">
        <v>7199920.0599999996</v>
      </c>
      <c r="H22" s="15">
        <v>7199920.0599999996</v>
      </c>
      <c r="I22" s="15">
        <v>7199959.6900000004</v>
      </c>
      <c r="J22" s="307"/>
    </row>
    <row r="23" spans="1:12" s="26" customFormat="1" ht="15.75" customHeight="1">
      <c r="A23" s="308"/>
      <c r="B23" s="308"/>
      <c r="C23" s="51" t="s">
        <v>28</v>
      </c>
      <c r="D23" s="36">
        <v>2014555</v>
      </c>
      <c r="E23" s="15">
        <v>2014555</v>
      </c>
      <c r="F23" s="36">
        <v>2399979.94</v>
      </c>
      <c r="G23" s="15">
        <v>2399979.94</v>
      </c>
      <c r="H23" s="15">
        <v>2399979.94</v>
      </c>
      <c r="I23" s="15">
        <v>2940840.31</v>
      </c>
      <c r="J23" s="307"/>
    </row>
    <row r="24" spans="1:12" s="26" customFormat="1" ht="15.75" customHeight="1">
      <c r="A24" s="308"/>
      <c r="B24" s="308"/>
      <c r="C24" s="51" t="s">
        <v>29</v>
      </c>
      <c r="D24" s="15">
        <f>D20-D22-D23</f>
        <v>216292516.50999999</v>
      </c>
      <c r="E24" s="15">
        <f t="shared" ref="E24:I24" si="3">E20-E22-E23</f>
        <v>207938331.99000001</v>
      </c>
      <c r="F24" s="15">
        <f t="shared" si="3"/>
        <v>213624317.56</v>
      </c>
      <c r="G24" s="15">
        <f t="shared" si="3"/>
        <v>193534086.56</v>
      </c>
      <c r="H24" s="15">
        <f t="shared" si="3"/>
        <v>188179759</v>
      </c>
      <c r="I24" s="15">
        <f t="shared" si="3"/>
        <v>183266759</v>
      </c>
      <c r="J24" s="307"/>
    </row>
    <row r="25" spans="1:12" s="26" customFormat="1" ht="15.75" customHeight="1">
      <c r="A25" s="308" t="s">
        <v>32</v>
      </c>
      <c r="B25" s="308" t="s">
        <v>6</v>
      </c>
      <c r="C25" s="30" t="s">
        <v>25</v>
      </c>
      <c r="D25" s="25">
        <f>'Прил 7'!J125</f>
        <v>158399901.80000001</v>
      </c>
      <c r="E25" s="25">
        <f>'Прил 7'!K125</f>
        <v>156874847.78</v>
      </c>
      <c r="F25" s="25">
        <f>'Прил 7'!L125</f>
        <v>157165593.63999999</v>
      </c>
      <c r="G25" s="25">
        <f>'Прил 7'!M125</f>
        <v>156090072.78999999</v>
      </c>
      <c r="H25" s="25">
        <f>'Прил 7'!N125</f>
        <v>149308901</v>
      </c>
      <c r="I25" s="25">
        <f>'Прил 7'!O125</f>
        <v>153573001</v>
      </c>
      <c r="J25" s="312"/>
    </row>
    <row r="26" spans="1:12" s="26" customFormat="1" ht="15.75" customHeight="1">
      <c r="A26" s="308"/>
      <c r="B26" s="308"/>
      <c r="C26" s="51" t="s">
        <v>26</v>
      </c>
      <c r="D26" s="15"/>
      <c r="E26" s="35"/>
      <c r="F26" s="15"/>
      <c r="G26" s="35"/>
      <c r="H26" s="15"/>
      <c r="I26" s="15"/>
      <c r="J26" s="312"/>
    </row>
    <row r="27" spans="1:12" s="26" customFormat="1" ht="15.75" customHeight="1">
      <c r="A27" s="308"/>
      <c r="B27" s="308"/>
      <c r="C27" s="51" t="s">
        <v>27</v>
      </c>
      <c r="D27" s="15">
        <v>0</v>
      </c>
      <c r="E27" s="35">
        <v>0</v>
      </c>
      <c r="F27" s="15">
        <v>0</v>
      </c>
      <c r="G27" s="35">
        <v>0</v>
      </c>
      <c r="H27" s="15">
        <v>0</v>
      </c>
      <c r="I27" s="15">
        <v>4050891.43</v>
      </c>
      <c r="J27" s="312"/>
    </row>
    <row r="28" spans="1:12" s="26" customFormat="1" ht="15.75" customHeight="1">
      <c r="A28" s="308"/>
      <c r="B28" s="308"/>
      <c r="C28" s="51" t="s">
        <v>28</v>
      </c>
      <c r="D28" s="15">
        <v>0</v>
      </c>
      <c r="E28" s="35">
        <v>0</v>
      </c>
      <c r="F28" s="15">
        <v>0</v>
      </c>
      <c r="G28" s="35">
        <v>0</v>
      </c>
      <c r="H28" s="15">
        <v>0</v>
      </c>
      <c r="I28" s="15">
        <v>213208.57</v>
      </c>
      <c r="J28" s="312"/>
      <c r="L28" s="38"/>
    </row>
    <row r="29" spans="1:12" s="26" customFormat="1" ht="15.75" customHeight="1">
      <c r="A29" s="308"/>
      <c r="B29" s="308"/>
      <c r="C29" s="51" t="s">
        <v>29</v>
      </c>
      <c r="D29" s="15">
        <f>D25-D27-D28</f>
        <v>158399901.80000001</v>
      </c>
      <c r="E29" s="15">
        <f t="shared" ref="E29:I29" si="4">E25-E27-E28</f>
        <v>156874847.78</v>
      </c>
      <c r="F29" s="15">
        <f t="shared" si="4"/>
        <v>157165593.63999999</v>
      </c>
      <c r="G29" s="15">
        <f t="shared" si="4"/>
        <v>156090072.78999999</v>
      </c>
      <c r="H29" s="15">
        <f t="shared" si="4"/>
        <v>149308901</v>
      </c>
      <c r="I29" s="15">
        <f t="shared" si="4"/>
        <v>149308901</v>
      </c>
      <c r="J29" s="312"/>
    </row>
    <row r="30" spans="1:12" s="26" customFormat="1" ht="15.75" customHeight="1">
      <c r="A30" s="308" t="s">
        <v>32</v>
      </c>
      <c r="B30" s="308" t="s">
        <v>30</v>
      </c>
      <c r="C30" s="30" t="s">
        <v>25</v>
      </c>
      <c r="D30" s="25">
        <f t="shared" ref="D30:I30" si="5">SUM(D32:D34)</f>
        <v>6733185</v>
      </c>
      <c r="E30" s="25">
        <f t="shared" si="5"/>
        <v>6541498.7599999998</v>
      </c>
      <c r="F30" s="25">
        <f t="shared" si="5"/>
        <v>7158904</v>
      </c>
      <c r="G30" s="25">
        <f t="shared" si="5"/>
        <v>6975705.79</v>
      </c>
      <c r="H30" s="25">
        <f t="shared" si="5"/>
        <v>6762811</v>
      </c>
      <c r="I30" s="25">
        <f t="shared" si="5"/>
        <v>6762811</v>
      </c>
      <c r="J30" s="295"/>
    </row>
    <row r="31" spans="1:12" s="26" customFormat="1" ht="15.75" customHeight="1">
      <c r="A31" s="308"/>
      <c r="B31" s="308"/>
      <c r="C31" s="51" t="s">
        <v>26</v>
      </c>
      <c r="D31" s="15"/>
      <c r="E31" s="35"/>
      <c r="F31" s="15"/>
      <c r="G31" s="35"/>
      <c r="H31" s="15"/>
      <c r="I31" s="15"/>
      <c r="J31" s="295"/>
    </row>
    <row r="32" spans="1:12" s="26" customFormat="1" ht="15.75" customHeight="1">
      <c r="A32" s="308"/>
      <c r="B32" s="308"/>
      <c r="C32" s="51" t="s">
        <v>27</v>
      </c>
      <c r="D32" s="15">
        <v>0</v>
      </c>
      <c r="E32" s="35">
        <v>0</v>
      </c>
      <c r="F32" s="15">
        <v>0</v>
      </c>
      <c r="G32" s="35">
        <v>0</v>
      </c>
      <c r="H32" s="15">
        <v>0</v>
      </c>
      <c r="I32" s="15">
        <v>0</v>
      </c>
      <c r="J32" s="295"/>
    </row>
    <row r="33" spans="1:16" s="26" customFormat="1" ht="15.75" customHeight="1">
      <c r="A33" s="308"/>
      <c r="B33" s="308"/>
      <c r="C33" s="51" t="s">
        <v>28</v>
      </c>
      <c r="D33" s="15">
        <v>0</v>
      </c>
      <c r="E33" s="35">
        <v>0</v>
      </c>
      <c r="F33" s="15">
        <v>0</v>
      </c>
      <c r="G33" s="35">
        <v>0</v>
      </c>
      <c r="H33" s="15">
        <v>0</v>
      </c>
      <c r="I33" s="15">
        <v>0</v>
      </c>
      <c r="J33" s="295"/>
    </row>
    <row r="34" spans="1:16" s="26" customFormat="1" ht="15.75" customHeight="1">
      <c r="A34" s="308"/>
      <c r="B34" s="308"/>
      <c r="C34" s="51" t="s">
        <v>29</v>
      </c>
      <c r="D34" s="15">
        <f>'Прил 7'!J157</f>
        <v>6733185</v>
      </c>
      <c r="E34" s="15">
        <f>'Прил 7'!K157</f>
        <v>6541498.7599999998</v>
      </c>
      <c r="F34" s="15">
        <f>'Прил 7'!L157</f>
        <v>7158904</v>
      </c>
      <c r="G34" s="15">
        <f>'Прил 7'!M157</f>
        <v>6975705.79</v>
      </c>
      <c r="H34" s="15">
        <f>'Прил 7'!N157</f>
        <v>6762811</v>
      </c>
      <c r="I34" s="15">
        <f>'Прил 7'!O157</f>
        <v>6762811</v>
      </c>
      <c r="J34" s="295"/>
    </row>
    <row r="35" spans="1:16" s="16" customFormat="1" ht="16.5" customHeight="1">
      <c r="A35" s="19"/>
      <c r="C35" s="19"/>
      <c r="D35" s="19"/>
      <c r="E35" s="19"/>
      <c r="F35" s="19"/>
      <c r="G35" s="20"/>
      <c r="H35" s="311"/>
      <c r="I35" s="311"/>
      <c r="J35" s="311"/>
      <c r="K35" s="311"/>
      <c r="L35" s="311"/>
      <c r="M35" s="311"/>
      <c r="N35" s="311"/>
      <c r="O35" s="311"/>
      <c r="P35" s="311"/>
    </row>
    <row r="36" spans="1:16" s="16" customFormat="1" ht="15.75">
      <c r="D36" s="87"/>
      <c r="E36" s="87"/>
      <c r="F36" s="87"/>
      <c r="G36" s="87"/>
      <c r="H36" s="87"/>
      <c r="I36" s="87"/>
      <c r="J36" s="17"/>
      <c r="K36" s="17"/>
      <c r="L36" s="17"/>
      <c r="M36" s="17"/>
    </row>
    <row r="37" spans="1:16" s="16" customFormat="1" ht="15.75">
      <c r="F37" s="87"/>
      <c r="G37" s="87"/>
      <c r="H37" s="87"/>
      <c r="I37" s="87"/>
      <c r="J37" s="17"/>
      <c r="K37" s="17"/>
      <c r="L37" s="17"/>
      <c r="M37" s="17"/>
      <c r="N37" s="17"/>
      <c r="O37" s="17"/>
      <c r="P37" s="17"/>
    </row>
    <row r="38" spans="1:16" s="16" customFormat="1" ht="18.75">
      <c r="B38" s="217" t="s">
        <v>150</v>
      </c>
      <c r="C38" s="217"/>
      <c r="D38" s="19"/>
      <c r="E38" s="19"/>
      <c r="F38" s="19"/>
      <c r="G38" s="19"/>
      <c r="H38" s="19"/>
      <c r="I38" s="19"/>
      <c r="J38" s="17"/>
      <c r="K38" s="17"/>
      <c r="L38" s="17"/>
      <c r="M38" s="17"/>
      <c r="N38" s="17"/>
      <c r="O38" s="17"/>
      <c r="P38" s="17"/>
    </row>
    <row r="39" spans="1:16" s="16" customFormat="1" ht="15.75">
      <c r="B39" s="16" t="s">
        <v>151</v>
      </c>
      <c r="C39" s="33"/>
      <c r="D39" s="44"/>
      <c r="E39" s="44"/>
      <c r="F39" s="44"/>
      <c r="G39" s="44"/>
      <c r="H39" s="44"/>
      <c r="I39" s="44"/>
      <c r="J39" s="17"/>
      <c r="K39" s="17"/>
      <c r="L39" s="17"/>
      <c r="M39" s="17"/>
      <c r="N39" s="17"/>
      <c r="O39" s="17"/>
      <c r="P39" s="17"/>
    </row>
    <row r="40" spans="1:16" s="16" customFormat="1" ht="15.75">
      <c r="B40" s="29"/>
      <c r="C40" s="33"/>
      <c r="D40" s="44"/>
      <c r="E40" s="44"/>
      <c r="F40" s="44"/>
      <c r="G40" s="44"/>
      <c r="H40" s="44"/>
      <c r="I40" s="44"/>
      <c r="J40" s="17"/>
      <c r="K40" s="17"/>
      <c r="L40" s="17"/>
      <c r="M40" s="17"/>
      <c r="N40" s="17"/>
      <c r="O40" s="17"/>
      <c r="P40" s="17"/>
    </row>
    <row r="41" spans="1:16" ht="15.75">
      <c r="B41" s="29" t="s">
        <v>59</v>
      </c>
      <c r="C41" s="33"/>
      <c r="D41" s="16"/>
      <c r="E41" s="16"/>
      <c r="F41" s="16"/>
      <c r="G41" s="16"/>
      <c r="H41" s="16"/>
      <c r="I41" s="16"/>
      <c r="J41" s="23"/>
    </row>
    <row r="42" spans="1:16" ht="18" customHeight="1">
      <c r="B42" s="29" t="s">
        <v>119</v>
      </c>
      <c r="C42" s="33"/>
      <c r="D42" s="16"/>
      <c r="E42" s="16"/>
      <c r="F42" s="16"/>
      <c r="G42" s="16"/>
      <c r="H42" s="16"/>
      <c r="I42" s="16"/>
    </row>
    <row r="43" spans="1:16" ht="15.75">
      <c r="B43" s="29" t="s">
        <v>152</v>
      </c>
      <c r="C43" s="33"/>
      <c r="D43" s="16"/>
      <c r="E43" s="16"/>
      <c r="F43" s="16"/>
      <c r="G43" s="16"/>
      <c r="H43" s="16"/>
      <c r="I43" s="16"/>
    </row>
    <row r="44" spans="1:16">
      <c r="G44" s="5"/>
      <c r="H44" s="5"/>
      <c r="I44" s="5"/>
      <c r="J44" s="5"/>
    </row>
    <row r="47" spans="1:16" ht="21" customHeight="1">
      <c r="D47" s="152"/>
      <c r="E47" s="152"/>
      <c r="H47" s="152"/>
      <c r="I47" s="152"/>
    </row>
    <row r="49" spans="4:9">
      <c r="D49" s="138"/>
      <c r="E49" s="138"/>
      <c r="F49" s="138"/>
      <c r="G49" s="138"/>
      <c r="H49" s="138"/>
      <c r="I49" s="138"/>
    </row>
    <row r="50" spans="4:9">
      <c r="F50" s="138"/>
      <c r="G50" s="138"/>
      <c r="H50" s="138"/>
      <c r="I50" s="138"/>
    </row>
    <row r="52" spans="4:9">
      <c r="F52" s="138"/>
      <c r="G52" s="138"/>
      <c r="H52" s="138"/>
      <c r="I52" s="138"/>
    </row>
    <row r="53" spans="4:9">
      <c r="F53" s="138"/>
      <c r="G53" s="138"/>
      <c r="H53" s="138"/>
      <c r="I53" s="138"/>
    </row>
    <row r="55" spans="4:9" ht="15.75">
      <c r="F55" s="140"/>
      <c r="G55" s="140"/>
      <c r="H55" s="140"/>
      <c r="I55" s="140"/>
    </row>
    <row r="56" spans="4:9" ht="15.75">
      <c r="F56" s="140"/>
      <c r="G56" s="140"/>
      <c r="H56" s="140"/>
      <c r="I56" s="140"/>
    </row>
  </sheetData>
  <mergeCells count="30">
    <mergeCell ref="B38:C38"/>
    <mergeCell ref="A10:A14"/>
    <mergeCell ref="B10:B14"/>
    <mergeCell ref="J10:J14"/>
    <mergeCell ref="J20:J24"/>
    <mergeCell ref="A30:A34"/>
    <mergeCell ref="B30:B34"/>
    <mergeCell ref="J15:J19"/>
    <mergeCell ref="H35:P35"/>
    <mergeCell ref="A15:A19"/>
    <mergeCell ref="B15:B19"/>
    <mergeCell ref="A20:A24"/>
    <mergeCell ref="B20:B24"/>
    <mergeCell ref="A25:A29"/>
    <mergeCell ref="B25:B29"/>
    <mergeCell ref="J25:J29"/>
    <mergeCell ref="J30:J34"/>
    <mergeCell ref="F8:F9"/>
    <mergeCell ref="H1:J1"/>
    <mergeCell ref="A3:J3"/>
    <mergeCell ref="A4:J4"/>
    <mergeCell ref="A7:A9"/>
    <mergeCell ref="B7:B9"/>
    <mergeCell ref="C7:C9"/>
    <mergeCell ref="H7:I8"/>
    <mergeCell ref="J7:J9"/>
    <mergeCell ref="G2:I2"/>
    <mergeCell ref="D7:E8"/>
    <mergeCell ref="F7:G7"/>
    <mergeCell ref="G8:G9"/>
  </mergeCells>
  <printOptions horizontalCentered="1"/>
  <pageMargins left="0.23622047244094491" right="0.19685039370078741" top="0.11811023622047245" bottom="0.1181102362204724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</vt:lpstr>
      <vt:lpstr>'Прил 7'!Заголовки_для_печати</vt:lpstr>
      <vt:lpstr>'Прил 7'!Область_печати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Парфёнова</cp:lastModifiedBy>
  <cp:lastPrinted>2021-03-12T02:52:25Z</cp:lastPrinted>
  <dcterms:created xsi:type="dcterms:W3CDTF">2013-07-29T03:10:57Z</dcterms:created>
  <dcterms:modified xsi:type="dcterms:W3CDTF">2021-03-12T02:52:33Z</dcterms:modified>
</cp:coreProperties>
</file>