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7650"/>
  </bookViews>
  <sheets>
    <sheet name="6 показатели" sheetId="18" r:id="rId1"/>
    <sheet name="7 средства по кодам" sheetId="19" r:id="rId2"/>
    <sheet name="8 средства бюджет" sheetId="20" r:id="rId3"/>
    <sheet name="9 КАИП" sheetId="17" r:id="rId4"/>
    <sheet name="10 Свод показателей МЗ" sheetId="21" r:id="rId5"/>
  </sheets>
  <definedNames>
    <definedName name="_xlnm.Print_Titles" localSheetId="1">'7 средства по кодам'!$6:$9</definedName>
    <definedName name="_xlnm.Print_Titles" localSheetId="2">'8 средства бюджет'!$6:$7</definedName>
    <definedName name="_xlnm.Print_Titles" localSheetId="3">'9 КАИП'!$7:$9</definedName>
    <definedName name="_xlnm.Print_Area" localSheetId="1">'7 средства по кодам'!$A$1:$L$105</definedName>
    <definedName name="_xlnm.Print_Area" localSheetId="2">'8 средства бюджет'!$A$1:$H$36</definedName>
    <definedName name="_xlnm.Print_Area" localSheetId="3">'9 КАИП'!$A$1:$L$55</definedName>
  </definedNames>
  <calcPr calcId="125725"/>
</workbook>
</file>

<file path=xl/calcChain.xml><?xml version="1.0" encoding="utf-8"?>
<calcChain xmlns="http://schemas.openxmlformats.org/spreadsheetml/2006/main">
  <c r="F12" i="20"/>
  <c r="F8" s="1"/>
  <c r="F11"/>
  <c r="G27"/>
  <c r="G26"/>
  <c r="G21"/>
  <c r="G22"/>
  <c r="F22"/>
  <c r="F21"/>
  <c r="G17"/>
  <c r="G16"/>
  <c r="F17"/>
  <c r="F16"/>
  <c r="K59" i="19"/>
  <c r="K62"/>
  <c r="K37"/>
  <c r="K16"/>
  <c r="K92"/>
  <c r="K89"/>
  <c r="K85"/>
  <c r="K84"/>
  <c r="K81"/>
  <c r="K80"/>
  <c r="K41"/>
  <c r="K44"/>
  <c r="J62"/>
  <c r="K78" l="1"/>
  <c r="K82"/>
  <c r="K86"/>
  <c r="K88" s="1"/>
  <c r="J35"/>
  <c r="J19" l="1"/>
  <c r="J16"/>
  <c r="J15"/>
  <c r="J13" s="1"/>
  <c r="J89" l="1"/>
  <c r="J23" l="1"/>
  <c r="J41" l="1"/>
  <c r="F28" i="20"/>
  <c r="F27"/>
  <c r="F26"/>
  <c r="F23" s="1"/>
  <c r="F18"/>
  <c r="F13" l="1"/>
  <c r="E29" l="1"/>
  <c r="E28"/>
  <c r="D28"/>
  <c r="D23"/>
  <c r="E25"/>
  <c r="E23" s="1"/>
  <c r="D22"/>
  <c r="E18"/>
  <c r="D17"/>
  <c r="E13"/>
  <c r="D13"/>
  <c r="E12"/>
  <c r="E11"/>
  <c r="D11"/>
  <c r="E10"/>
  <c r="E8" s="1"/>
  <c r="D10"/>
  <c r="D12" l="1"/>
  <c r="D8"/>
  <c r="D18"/>
  <c r="G12"/>
  <c r="G11"/>
  <c r="G13"/>
  <c r="J92" i="19"/>
  <c r="J86" s="1"/>
  <c r="J88" s="1"/>
  <c r="H92"/>
  <c r="H16" l="1"/>
  <c r="K66"/>
  <c r="J74"/>
  <c r="K70"/>
  <c r="K61" l="1"/>
  <c r="J70"/>
  <c r="J66"/>
  <c r="J56" l="1"/>
  <c r="K35"/>
  <c r="K47"/>
  <c r="J47"/>
  <c r="J44"/>
  <c r="K50"/>
  <c r="J53" l="1"/>
  <c r="J50"/>
  <c r="I35"/>
  <c r="J26"/>
  <c r="I82" l="1"/>
  <c r="H82"/>
  <c r="I78"/>
  <c r="H78"/>
  <c r="I92"/>
  <c r="I74"/>
  <c r="H74"/>
  <c r="I70"/>
  <c r="H70"/>
  <c r="I66"/>
  <c r="H66"/>
  <c r="I62"/>
  <c r="H62"/>
  <c r="I56"/>
  <c r="H56"/>
  <c r="I53"/>
  <c r="H53"/>
  <c r="I50"/>
  <c r="H50"/>
  <c r="H35"/>
  <c r="I29"/>
  <c r="H29"/>
  <c r="I26"/>
  <c r="H26"/>
  <c r="I23"/>
  <c r="H23"/>
  <c r="I19"/>
  <c r="H19"/>
  <c r="I16"/>
  <c r="I15"/>
  <c r="H13"/>
  <c r="H15" s="1"/>
  <c r="H59" l="1"/>
  <c r="I59"/>
  <c r="I61" s="1"/>
  <c r="I12" s="1"/>
  <c r="I10" s="1"/>
  <c r="H61"/>
  <c r="H12" s="1"/>
  <c r="H10" s="1"/>
  <c r="I13"/>
  <c r="J78"/>
  <c r="J82"/>
  <c r="J95"/>
  <c r="J59" l="1"/>
  <c r="J10"/>
  <c r="G25" i="20"/>
  <c r="G23" s="1"/>
  <c r="J12" i="19" l="1"/>
  <c r="J61"/>
  <c r="G18" i="20"/>
  <c r="G10"/>
  <c r="G29" l="1"/>
  <c r="G28"/>
  <c r="G8" s="1"/>
  <c r="I95" i="19" l="1"/>
  <c r="K26" l="1"/>
  <c r="K23"/>
  <c r="K19"/>
  <c r="K13" l="1"/>
  <c r="K15"/>
  <c r="K10"/>
  <c r="K12" l="1"/>
</calcChain>
</file>

<file path=xl/comments1.xml><?xml version="1.0" encoding="utf-8"?>
<comments xmlns="http://schemas.openxmlformats.org/spreadsheetml/2006/main">
  <authors>
    <author>Dunaeva</author>
  </authors>
  <commentList>
    <comment ref="J8" authorId="0">
      <text>
        <r>
          <rPr>
            <b/>
            <sz val="9"/>
            <color indexed="81"/>
            <rFont val="Tahoma"/>
            <family val="2"/>
            <charset val="204"/>
          </rPr>
          <t>Dunaeva:</t>
        </r>
        <r>
          <rPr>
            <sz val="9"/>
            <color indexed="81"/>
            <rFont val="Tahoma"/>
            <family val="2"/>
            <charset val="204"/>
          </rPr>
          <t xml:space="preserve">
Проверить 2022 по последней редакции МП до 01.07.2022</t>
        </r>
      </text>
    </comment>
  </commentList>
</comments>
</file>

<file path=xl/sharedStrings.xml><?xml version="1.0" encoding="utf-8"?>
<sst xmlns="http://schemas.openxmlformats.org/spreadsheetml/2006/main" count="848" uniqueCount="306">
  <si>
    <t>№ п/п</t>
  </si>
  <si>
    <t>Цель, задачи, показатели результативности</t>
  </si>
  <si>
    <t>план</t>
  </si>
  <si>
    <t>факт</t>
  </si>
  <si>
    <t>федеральный бюджет</t>
  </si>
  <si>
    <t>Весовой критерий</t>
  </si>
  <si>
    <t>Статус</t>
  </si>
  <si>
    <t xml:space="preserve">всего расходные обязательства </t>
  </si>
  <si>
    <t>Приложение № 8</t>
  </si>
  <si>
    <t>Приложение № 9</t>
  </si>
  <si>
    <t>Подпрограмма 1</t>
  </si>
  <si>
    <t>Примечание</t>
  </si>
  <si>
    <t xml:space="preserve">Примечание </t>
  </si>
  <si>
    <t>Источники финансирования</t>
  </si>
  <si>
    <t>Наименование  программы, подпрограммы</t>
  </si>
  <si>
    <t>№  п/п</t>
  </si>
  <si>
    <t>аванс</t>
  </si>
  <si>
    <t>к Порядку принятия решений о разработке,  формировании и реализации муниципальных программ ЗАТО Железногорск</t>
  </si>
  <si>
    <t>Муниципальная программа</t>
  </si>
  <si>
    <t>Наименование муниципальной программы, подпрограммы муниципальной программы</t>
  </si>
  <si>
    <t>местный бюджет</t>
  </si>
  <si>
    <t>к Порядку принятия решений о разработке, формировании и реализации муниципальных программ ЗАТО Железногорск</t>
  </si>
  <si>
    <t>Приложение № 7</t>
  </si>
  <si>
    <t>Статус (муниципальная программа, подпрограмма)</t>
  </si>
  <si>
    <t>Примечание (оценка рисков невыполнения показателей по программе, причины невыполнения, выбор действий по преодолению)</t>
  </si>
  <si>
    <t>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</si>
  <si>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Информация о целевых показателях и показателях результативности муниципальной программы</t>
  </si>
  <si>
    <t>Приложение № 6</t>
  </si>
  <si>
    <t>Информация об использовании бюджетных ассигнований местного бюджета и иных средств 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программы)</t>
  </si>
  <si>
    <t xml:space="preserve"> рублей</t>
  </si>
  <si>
    <t>Годы строительства (приобретения) **</t>
  </si>
  <si>
    <t>всего</t>
  </si>
  <si>
    <t>краевой бюджет</t>
  </si>
  <si>
    <t>Наименование мероприятия 1</t>
  </si>
  <si>
    <t>Заказчик 1</t>
  </si>
  <si>
    <t>Объект 1</t>
  </si>
  <si>
    <t>Итого по подпрограмме 1</t>
  </si>
  <si>
    <t>в том числе:</t>
  </si>
  <si>
    <t>* Указывается наименование объекта согласно разработанной проектной документации (заданию на разработку проектной документации) либо основные характеристики объекта недвижимого имущества, планируемого к приобретению.</t>
  </si>
  <si>
    <t>Наименование объекта, территория строительства, (приобретения) *</t>
  </si>
  <si>
    <t>Мощность объекта с указанием единиц измерения</t>
  </si>
  <si>
    <t>лимит</t>
  </si>
  <si>
    <t>** Срок строительства (реконструкции, технического перевооружения) объекта с года начала разработки проектно-сметной документации до ввода его в эксплуатацию либо срок приобретения объекта.</t>
  </si>
  <si>
    <t>Отчетный период
(два предшествующих года)</t>
  </si>
  <si>
    <t>план на год</t>
  </si>
  <si>
    <t>КЦСР</t>
  </si>
  <si>
    <t>КВСР</t>
  </si>
  <si>
    <t>КФСР</t>
  </si>
  <si>
    <t>КВР</t>
  </si>
  <si>
    <t>Расходы по годам,  рублей</t>
  </si>
  <si>
    <t>КЦСР - код целевой статьи расходов</t>
  </si>
  <si>
    <t>КВСР - код главного распорядителя бюджетных средств</t>
  </si>
  <si>
    <t>КФСР - код раздела, подраздела</t>
  </si>
  <si>
    <t>КВР - код вида расходов</t>
  </si>
  <si>
    <t>Предполагаемая (предельная) или сметная стоимость объекта</t>
  </si>
  <si>
    <t>Остаток стоимости объекта в ценах муниципальных контрактов на начало отчетного года</t>
  </si>
  <si>
    <t>Объем бюджетных ассигнований в отчетном году (план)</t>
  </si>
  <si>
    <t>Информация по объекту ***</t>
  </si>
  <si>
    <t xml:space="preserve">*** Указывается информация по объекту:  </t>
  </si>
  <si>
    <t>в случае разработки проектной документации указываются реквизиты утвержденной проектной документации;</t>
  </si>
  <si>
    <t>в случае выполнения строительно-монтажных работ указываются реквизиты контракта, заключенного на выполнение работ, и виды работ, выполненные в отчетном периоде;</t>
  </si>
  <si>
    <t>в случае частичного или полного неосвоения бюджетных ассигнований указываются причины, по которым произошло данное неосвоение, и меры их устранения.</t>
  </si>
  <si>
    <t>Информация об использовании бюджетных ассигнований на осуществление бюджетных инвестиций в форме капитальных вложений в объекты муниципальной собственности ЗАТО Железногорск, бюджетных ассигнований на осуществление муниципальными бюджетными и муниципальными автономными учреждениями и муниципальными унитарными предприятиями за счет средств субсидии из бюджета ЗАТО Железногорск капитальных вложений в строительство (реконструкцию, в том числе с элементами реставрации, техническое перевооружение) объектов капитального строительства муниципальной собственности ЗАТО Железногорск или приобретение объектов недвижимого имущества в муниципальную собственность ЗАТО Железногорск</t>
  </si>
  <si>
    <t>Ед. измерения</t>
  </si>
  <si>
    <t>Цель: Создание условий, обеспечивающих возможность жителям ЗАТО Железногорск систематически заниматься физической культурой и спортом</t>
  </si>
  <si>
    <t>Целевой показатель 1                               Количество посещений спортивных объектов</t>
  </si>
  <si>
    <t>Целевой показатель 2                         Количество мероприятий, проведенных в соответствии с “Календарным планом проведения официальных физкультурных мероприятий и спортивных мероприятий ЗАТО Железногорск”</t>
  </si>
  <si>
    <t>Целевой показатель 3                               Сохранность контингента учащихся в муниципальных спортивных школах от первоначального комплектования</t>
  </si>
  <si>
    <t>Целевой показатель 4                      Доля  спортсменов-разрядников,  относительно  общей  численности  занимающихся в муниципальных спортивных школах</t>
  </si>
  <si>
    <t xml:space="preserve">Целевой показатель 5
Количество присвоенных спортивных разрядов
</t>
  </si>
  <si>
    <t xml:space="preserve">Целевой показатель 6
Количество присвоенных квалификационных категорий спортивных судей
</t>
  </si>
  <si>
    <t>1.1.</t>
  </si>
  <si>
    <t>Подпрограмма 1 «Развитие массовой физической культуры и спорта»</t>
  </si>
  <si>
    <t>Количество посещений спортивных объектов</t>
  </si>
  <si>
    <t>Количество мероприятий, проведенных в соответствии с “Календарным планом проведения официальных физкультурных  мероприятий и спортивных мероприятий ЗАТО Железногорск”</t>
  </si>
  <si>
    <t>1.1.1.</t>
  </si>
  <si>
    <t>1.1.2.</t>
  </si>
  <si>
    <t>Задача 2 : Обеспечение условий для реализации программ спортивной подготовки по видам спорта в соответствии с требованиями федеральных стандартов спортивной подготовки и создание условий для формирования, подготовки и сохранения спортивного резерва</t>
  </si>
  <si>
    <t>Подпрограмма 2 «Развитие системы подготовки спортивного резерва»</t>
  </si>
  <si>
    <t>1.2.</t>
  </si>
  <si>
    <t>Сохранность контингента учащихся в муниципальных спортивных школах от первоначального комплектования</t>
  </si>
  <si>
    <t>Доля  спортсменов-разрядников,  относительно  общей  численности  занимающихся в муниципальных спортивных школах</t>
  </si>
  <si>
    <t>Количество присвоенных спортивных разрядов</t>
  </si>
  <si>
    <t>Количество присвоенных квалификационных категорий спортивных судей</t>
  </si>
  <si>
    <t>1.2.1.</t>
  </si>
  <si>
    <t>1.2.2.</t>
  </si>
  <si>
    <t>1.2.3.</t>
  </si>
  <si>
    <t>1.2.4.</t>
  </si>
  <si>
    <t>Отчет МАУ "КОСС"</t>
  </si>
  <si>
    <t>Отчеты учреждений
(МБУ СШ №1, 
МАУ СШ "Юность", 
МБУ СШ "Смена")</t>
  </si>
  <si>
    <t>человеко-часов</t>
  </si>
  <si>
    <t>Х</t>
  </si>
  <si>
    <t>штук</t>
  </si>
  <si>
    <t>процент (%)</t>
  </si>
  <si>
    <t>не менее 80</t>
  </si>
  <si>
    <t>не менее 25</t>
  </si>
  <si>
    <t>единица</t>
  </si>
  <si>
    <t>не менее 150 000</t>
  </si>
  <si>
    <t>Наименовние главного распорядителя бюджетных средств</t>
  </si>
  <si>
    <t>КБК &lt;*&gt;</t>
  </si>
  <si>
    <t>«Развитие физической культуры и спорта в ЗАТО Железногорск»</t>
  </si>
  <si>
    <t>0900000000</t>
  </si>
  <si>
    <t>Администрация ЗАТО                          г. Железногорск</t>
  </si>
  <si>
    <t>009</t>
  </si>
  <si>
    <t>Развитие массовой физической культуры и спорта</t>
  </si>
  <si>
    <t>0910000000</t>
  </si>
  <si>
    <t>Мероприятие 1.1 подпрограммы 1</t>
  </si>
  <si>
    <t>Оказание услуг (выполнение работ) физкультурно-спортивными учреждениями</t>
  </si>
  <si>
    <t>0910000210</t>
  </si>
  <si>
    <t xml:space="preserve">в том числе: </t>
  </si>
  <si>
    <t>620</t>
  </si>
  <si>
    <t xml:space="preserve">Мероприятие 1.2 подпрограммы 1 </t>
  </si>
  <si>
    <t>Проведение занятий в клубах по месту жительства физкультурно-спортивными организациями, реализующими программы спортивной подготовки</t>
  </si>
  <si>
    <t>0910000220</t>
  </si>
  <si>
    <t>Мероприятие 4.1 подпрограммы 1</t>
  </si>
  <si>
    <t>Резерв средств на софинансирование мероприятий по краевым программам</t>
  </si>
  <si>
    <t>0910000070</t>
  </si>
  <si>
    <t>801</t>
  </si>
  <si>
    <t>1102</t>
  </si>
  <si>
    <t>870</t>
  </si>
  <si>
    <t>Мероприятие 5.1 подпрограммы 1</t>
  </si>
  <si>
    <t>Оказание содействия в реализации мероприятий по развитию физической культуры и спорта в ЗАТО Железногорск</t>
  </si>
  <si>
    <t>0910000060</t>
  </si>
  <si>
    <t>1105</t>
  </si>
  <si>
    <t>Подпрограмма 2</t>
  </si>
  <si>
    <t>«Развитие системы подготовки спортивного резерва»</t>
  </si>
  <si>
    <t>0920000000</t>
  </si>
  <si>
    <t>Мероприятие 1.1 подпрограммы 2</t>
  </si>
  <si>
    <t xml:space="preserve">Оказание услуг (выполнение работ) муниципальными спортивными школами </t>
  </si>
  <si>
    <t>0920000070</t>
  </si>
  <si>
    <t>1101</t>
  </si>
  <si>
    <t>Мероприятие 1.2 подпрограммы 2</t>
  </si>
  <si>
    <t>Организация оказания медицинской помощи лицам, занимающимся физической культурой и спортом</t>
  </si>
  <si>
    <t>0920000030</t>
  </si>
  <si>
    <t>&lt;*&gt; - КБК - коды бюджетной классификации</t>
  </si>
  <si>
    <t>Мероприятие 1.3 подпрограммы 2</t>
  </si>
  <si>
    <t>Расходы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</si>
  <si>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09200S4360</t>
  </si>
  <si>
    <t>Мероприятие 1.4 подпрограммы 2</t>
  </si>
  <si>
    <t>Расходы на развитие детско-юношеского спорта</t>
  </si>
  <si>
    <t>09200S6540</t>
  </si>
  <si>
    <t>Расходы на устранение предписаний надзорных органов в учреждениях спорта</t>
  </si>
  <si>
    <t>0910000230</t>
  </si>
  <si>
    <t>Мероприятие 6.1 подпрограммы 1</t>
  </si>
  <si>
    <t>Благоустройство территории под размещение физкультурно-оздоровительного комплекса открытого типа и монтаж спортивно-технологического оборудования</t>
  </si>
  <si>
    <t>0910000240</t>
  </si>
  <si>
    <t>240</t>
  </si>
  <si>
    <t>Расходы на благоустройство территории под размещение физкультурно-оздоровительного комплекса открытого типа и монтаж спортивно-технологического оборудования</t>
  </si>
  <si>
    <t>09100S8430</t>
  </si>
  <si>
    <t>Расходы на оснащение объекта спортивной инфраструктуры спортивно-технологическим оборудованием</t>
  </si>
  <si>
    <t>091P552282</t>
  </si>
  <si>
    <t>0920000080</t>
  </si>
  <si>
    <t xml:space="preserve"> Затраты на поддержку спортивных клубов по месту жительства</t>
  </si>
  <si>
    <t>09200S4180</t>
  </si>
  <si>
    <t>610</t>
  </si>
  <si>
    <t>Расходы на выполнение требований федеральных стандартов спортивной подготовки</t>
  </si>
  <si>
    <t>09200S6500</t>
  </si>
  <si>
    <t>Устранение предписаний надзорных органов в спортивных школах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</si>
  <si>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"Развитие физической культуры и спорта в ЗАТО Железногорск"</t>
  </si>
  <si>
    <t xml:space="preserve">Отдельное мероприятие </t>
  </si>
  <si>
    <t>0900000010</t>
  </si>
  <si>
    <t xml:space="preserve">"Развитие физической культуры и спорта в ЗАТО Железногорск" </t>
  </si>
  <si>
    <t>Всего</t>
  </si>
  <si>
    <t>"Развитие массовой  физической культуры  и спорта"</t>
  </si>
  <si>
    <t>"Развитие системы подготовки спортивного резерва"</t>
  </si>
  <si>
    <t>Финансирование
за январь - июнь 2021г.</t>
  </si>
  <si>
    <t>Фактическое освоение за январь - июнь 2021г.</t>
  </si>
  <si>
    <t>Наименование подпрограммы 1 "Развитие массовой физической культуры и спорта"</t>
  </si>
  <si>
    <t>Главный распорядитель 1 Администрация ЗАТО г. Железногорск</t>
  </si>
  <si>
    <t>Наименование подпрограммы 2 "Развитие иситемы подготовки спортивного резерва"</t>
  </si>
  <si>
    <t xml:space="preserve">Итого по программе </t>
  </si>
  <si>
    <t>Распоряжения Администрации ЗАТО г. Железногорск
(№ 56пр от 03.02.2022г.)</t>
  </si>
  <si>
    <t>Подпрограмма 3</t>
  </si>
  <si>
    <t>"Развитие адаптивной физической культуры и спорта"</t>
  </si>
  <si>
    <t>2022 (текущий год)</t>
  </si>
  <si>
    <t>2021 (отчетный год)</t>
  </si>
  <si>
    <t>09100S4180</t>
  </si>
  <si>
    <t>Мероприятие 5.2 подпрограммы 1</t>
  </si>
  <si>
    <t>09100S8450</t>
  </si>
  <si>
    <t>Мероприятие 5.3 подпрограммы 1</t>
  </si>
  <si>
    <t>0910000190</t>
  </si>
  <si>
    <t xml:space="preserve">Расходы на поддержку физкультурно-спортивных клубов по месту жительства
</t>
  </si>
  <si>
    <t xml:space="preserve">Расходы на устройство плоскостных спортивных сооружений в сельской местности
</t>
  </si>
  <si>
    <t xml:space="preserve">Приобретение оборудования и инвентаря, спортивной формы и обуви для обеспечения участия спортивных сборных команд ЗАТО Железногорск в спартакиадах Красноярского края
</t>
  </si>
  <si>
    <t>Мероприятие 4.1 подпрограммы 1 
2021</t>
  </si>
  <si>
    <t>Мероприятие 1.3 подпрограммы 2 
2021</t>
  </si>
  <si>
    <t>Мероприятие 1.4 подпрограммы 2
2021</t>
  </si>
  <si>
    <t>Мероприятие 1.1 подпрограммы 3</t>
  </si>
  <si>
    <t>Мероприятие 2.1 подпрограммы 3</t>
  </si>
  <si>
    <t>Организация мероприятий для лиц с ограниченными возможностями здоровья и инвалидов в соответствии с “Календарным планом проведения официальных физкультурных мероприятий и спортивных мероприятий ЗАТО Железногорск”, проведение занятий физкультурно-спортивной направленности по месту проживания указанных выше лиц</t>
  </si>
  <si>
    <t>0930000010</t>
  </si>
  <si>
    <t>«Развитие адаптивной физической культуры и спорта»</t>
  </si>
  <si>
    <t>процент</t>
  </si>
  <si>
    <t>не менее 16,9</t>
  </si>
  <si>
    <t xml:space="preserve">Целевой показатель 7:
Доля лиц с ограниченными возможностями здоровья и инвалидов, систематически занимающихся физической культурой и спортом на территории ЗАТО Железногорск, в общей численности данной категории населения
</t>
  </si>
  <si>
    <t xml:space="preserve">Данные статистической отчетности по форме
№ 3-АФК «Сведения об адаптивной физической культуре и спорте»
</t>
  </si>
  <si>
    <t>Задача 3: Оказание содействия развитию физической культуры и спорта инвалидов, лиц с ограниченными возможностями здоровья, адаптивной физической культуры и адаптивного спорта на территории ЗАТО Железногорск</t>
  </si>
  <si>
    <t>Подпрограмма 3 «Развитие адаптивной физической культуры и спорта»</t>
  </si>
  <si>
    <t>1.3.</t>
  </si>
  <si>
    <t>1.3.1.</t>
  </si>
  <si>
    <t>0930000000</t>
  </si>
  <si>
    <t xml:space="preserve">Мероприятие 2.1 подпрограммы 1 
2021 </t>
  </si>
  <si>
    <t>Мероприятие 3.1 подпрограммы 1 
2021</t>
  </si>
  <si>
    <t>Мероприятие 6.3 подпрограммы 1
2021</t>
  </si>
  <si>
    <t>Задача 1: Обеспечение условий для развития на территории ЗАТО Железногорск физической культуры, школьного спорта и массового спорта, организация проведения официальных физкультурно-оздоровительных и спортивных мероприятий городского округа</t>
  </si>
  <si>
    <t>отчетный период
январь - декабрь</t>
  </si>
  <si>
    <t>не менее 40</t>
  </si>
  <si>
    <t>не менее 230</t>
  </si>
  <si>
    <t>не менее 20</t>
  </si>
  <si>
    <t>отчетный период январь - декабрь
факт</t>
  </si>
  <si>
    <t>Мероприятие 6.2 подпрограммы 1 
2021</t>
  </si>
  <si>
    <t>Исполняющий обязанности начальника отдела</t>
  </si>
  <si>
    <t>О.А. Филиппова</t>
  </si>
  <si>
    <t xml:space="preserve">Распоряжения Администрации ЗАТО г. Железногорск
(№ 11пр от 19.01.2022г.;
№ 21пр от 24.01.2022г.;
№ 65пр от 04.02.2022г.;
№ 72пр от 09.02.2022г.; 
№ 79пр от 11.02.2022г.; 
№ 95пр от 24.02.2022г.; 
№ 118пр от 05.03.2022г.; 
№ 158пр от 01.04.2022г.;  
№ 168пр от 07.04.2022г.; 
№ 190пр от 27.04.2022г.; 
№ 231пр от 30.05.2022г.;
№ 235пр от 02.06.2022г.;
№ 244пр от 08.06.2022г.;
№ 248пр от 10.06.2022г.;
№ 277пр от 20.07.2022г.;
№ 307пр от 17.08.2022г.
№ 324пр от 05.09.2022г.;
№ 338пр от 26.09.2022г.
№ 374пр от 17.10.2022г.;
№ 417пр от 17.11.2022 г.;
№ 458пр от 07.12.2022 г.)
</t>
  </si>
  <si>
    <t>отчетный период
январь - декабрь___________
факт</t>
  </si>
  <si>
    <t xml:space="preserve">Исполняющий обязанности начальника отдела </t>
  </si>
  <si>
    <t>Приложение № 10</t>
  </si>
  <si>
    <t xml:space="preserve">Информация о планируемых значениях </t>
  </si>
  <si>
    <t>и фактически достигнутых значениях сводных показателей муниципальных заданий</t>
  </si>
  <si>
    <t>Наименование муниципальной услуги (работы)</t>
  </si>
  <si>
    <t>Содержание муниципальной услуги (работы)</t>
  </si>
  <si>
    <t>Наименование и значение показателя объема муниципальной услуги (работы)</t>
  </si>
  <si>
    <t>Спортивная подготовка по олимпийским видам спорта</t>
  </si>
  <si>
    <t>пулевая стрельба, этап начальной подготовки</t>
  </si>
  <si>
    <t>Число лиц, прошедших спортивную подготовку на этапах спортивной подготовки, человек</t>
  </si>
  <si>
    <t>пулевая стрельба, тренировочный этап (этап спортивной специализации)</t>
  </si>
  <si>
    <t>пулевая стрельба, этап совершенствования спортивного мастерства</t>
  </si>
  <si>
    <t>лыжные гонки, этап начальной подготовки</t>
  </si>
  <si>
    <t>лыжные гонки, тренировочный этап (этап спортивной специализации)</t>
  </si>
  <si>
    <t>легкая атлетика, этап начальной подготовки</t>
  </si>
  <si>
    <t>легкая атлетика, тренировочный этап (этап спортивной специализации)</t>
  </si>
  <si>
    <t>конькобежный спорт, этап начальной подготовки</t>
  </si>
  <si>
    <t>горнолыжный спорт, этап начальной подготовки</t>
  </si>
  <si>
    <t>горнолыжный спорт, тренировочный этап (этап спортивной специализации)</t>
  </si>
  <si>
    <t>баскетбол, этап начальной подготовки</t>
  </si>
  <si>
    <t>баскетбол, тренировочный этап (этап спортивной специализации)</t>
  </si>
  <si>
    <t>волейбол, этап начальной подготовки</t>
  </si>
  <si>
    <t>волейбол, тренировочный этап (этап спортивной специализации)</t>
  </si>
  <si>
    <t>настольный теннис, тренировочный этап (этап спортивной специализации)</t>
  </si>
  <si>
    <t>настольный теннис, этап совершенствования спортивного мастерства</t>
  </si>
  <si>
    <t>футбол, этап начальной подготовки</t>
  </si>
  <si>
    <t>футбол, тренировочный этап (этап спортивной специализации)</t>
  </si>
  <si>
    <t>футбол, этап совершенствования спортивного мастерства</t>
  </si>
  <si>
    <t>хоккей, этап начальной подготовки</t>
  </si>
  <si>
    <t>хоккей, тренировочный этап (этап спортивной специализации)</t>
  </si>
  <si>
    <t>плавание, этап начальной подготовки</t>
  </si>
  <si>
    <t>плавание, тренировочный этап (этап спортивной специализации)</t>
  </si>
  <si>
    <t>плавание, этап совершенствования спортивного мастерства</t>
  </si>
  <si>
    <t>спортивная гимнастика, этап начальной подготовки</t>
  </si>
  <si>
    <t>спортивная гимнастика, тренировочный этап (этап спортивной специализации)</t>
  </si>
  <si>
    <t>спортивная гимнастика, этап совершенствования спортивного мастерства</t>
  </si>
  <si>
    <t>художественная гимнастика, этап начальной подготовки</t>
  </si>
  <si>
    <t>художественная гимнастика, тренировочный этап(этап спортивной специализации)</t>
  </si>
  <si>
    <t>спортивная борьба, этап начальной подготовки</t>
  </si>
  <si>
    <t>спортивная борьба, тренировочный этап (этап спортивной специализации)</t>
  </si>
  <si>
    <t>спортивная борьба, этап совершенствования спортивного мастерства</t>
  </si>
  <si>
    <t>бокс, этап начальной подготовки</t>
  </si>
  <si>
    <t>бокс, тренировочный этап (этап спортивной специализации)</t>
  </si>
  <si>
    <t>бокс, этап совершенствования спортивного мастерства</t>
  </si>
  <si>
    <t>дзюдо, этап начальной подготовки</t>
  </si>
  <si>
    <t>дзюдо, тренировочный этап (этап спортивной специализации)</t>
  </si>
  <si>
    <t>Спортивная подготовка по неолимпийским видам спорта</t>
  </si>
  <si>
    <t>шахматы, этап начальной подготовки</t>
  </si>
  <si>
    <t>шахматы, тренировочный этап (этап спортивной специализации)</t>
  </si>
  <si>
    <t>полиатлон, этап начальной подготовки</t>
  </si>
  <si>
    <t>полиатлон, тренировочный этап (этап спортивной специализации)</t>
  </si>
  <si>
    <t>спортивное ориентирование, этап начальной подготовки</t>
  </si>
  <si>
    <t>спортивное ориентирование, тренировочный этап (этап спортивной специализации)</t>
  </si>
  <si>
    <t>кикбоксинг, этап начальной подготовки</t>
  </si>
  <si>
    <t>кикбоксинг, тренировочный этап (этап спортивной специализации)</t>
  </si>
  <si>
    <t>кикбоксинг, этап совершенствования спортивного мастерства</t>
  </si>
  <si>
    <t>Спортивная подготовка по спорту лиц с интеллектуальными нарушениями</t>
  </si>
  <si>
    <t>Организация и обеспечение подготовки спортивного резерва</t>
  </si>
  <si>
    <t>Нет</t>
  </si>
  <si>
    <t>Количество спортсменов, человек</t>
  </si>
  <si>
    <t>Проведение занятий физкультурно-спортивной направленности по месту проживания граждан</t>
  </si>
  <si>
    <t>Количество занятий, штука</t>
  </si>
  <si>
    <t>Обеспечение доступа к  объектам спорта</t>
  </si>
  <si>
    <t>Количество договоров, штука</t>
  </si>
  <si>
    <t>Организация и проведение официальных физкультурных (физкультурно-оздоровительных) мероприятий</t>
  </si>
  <si>
    <t>Уровни проведения соревнований:  Муниципальные</t>
  </si>
  <si>
    <t>Количество мероприятий, штука</t>
  </si>
  <si>
    <t>Организация и проведение официальных спортивных мероприятий</t>
  </si>
  <si>
    <t>Уровни проведения соревнований:  Муниципальные, на территории муниципального образования</t>
  </si>
  <si>
    <t xml:space="preserve">Организация мероприятий по подготовке спортивных сборных команд </t>
  </si>
  <si>
    <t>Уровни спортивных сборных команд:  Спортивные сборные команды муниципальных образований</t>
  </si>
  <si>
    <t>Проведение тестирования выполнения нормативов испытаний (тестов) комплекса ГТО</t>
  </si>
  <si>
    <t>пулевая стрельба, этап высшего спортивного мастерства</t>
  </si>
  <si>
    <t>конькобежный спорт, (этап спортивной специализации)</t>
  </si>
  <si>
    <t>художественная гимнастика, этап совершенствования спортивного мастерства</t>
  </si>
  <si>
    <t>легкая атлетика, этап совершенствования спортивного мастерства</t>
  </si>
  <si>
    <t>4621*/2500**</t>
  </si>
  <si>
    <t xml:space="preserve">Исполняющий обязанности начальника Социального отдела </t>
  </si>
  <si>
    <t>2022 год                                                             реализации муниципальной программы ЗАТО Железногорск</t>
  </si>
  <si>
    <t>_____________________   О.А. Филиппова</t>
  </si>
  <si>
    <t>не менее 280</t>
  </si>
  <si>
    <t>не менее 30</t>
  </si>
  <si>
    <t>-</t>
  </si>
  <si>
    <t>не менее 150000</t>
  </si>
  <si>
    <t>не менее 128</t>
  </si>
  <si>
    <t>Количество участников мероприятий, организованных в  соответствии с «Календарным планом проведения официальных физкультурных мероприятий и спортивных мероприятий ЗАТО Железногорск» среди лиц с ограниченными возможностями здоровья и инвалидов, проживающих на территории городского округа</t>
  </si>
  <si>
    <t>человек</t>
  </si>
  <si>
    <t>1.3.2.</t>
  </si>
  <si>
    <t>Отчеты учреждений</t>
  </si>
  <si>
    <t>не мнее 80</t>
  </si>
  <si>
    <t xml:space="preserve">
Прирост лиц с ограниченными возможностями здоровья и инвалидов, систематически занимающихся физической культурой и спортом на территории ЗАТО Железногорск, в общей численности данной категории населения
</t>
  </si>
</sst>
</file>

<file path=xl/styles.xml><?xml version="1.0" encoding="utf-8"?>
<styleSheet xmlns="http://schemas.openxmlformats.org/spreadsheetml/2006/main">
  <numFmts count="1">
    <numFmt numFmtId="164" formatCode="#,##0.0"/>
  </numFmts>
  <fonts count="31"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</font>
    <font>
      <sz val="14"/>
      <name val="Arial Cyr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sz val="13"/>
      <name val="Times New Roman"/>
      <family val="1"/>
    </font>
    <font>
      <sz val="13"/>
      <name val="Times New Roman"/>
      <family val="1"/>
      <charset val="204"/>
    </font>
    <font>
      <sz val="13"/>
      <name val="Arial Cyr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</font>
    <font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</font>
    <font>
      <sz val="10"/>
      <color indexed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3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0" xfId="0" applyFont="1" applyFill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2" fillId="0" borderId="0" xfId="0" applyFont="1" applyBorder="1"/>
    <xf numFmtId="0" fontId="7" fillId="0" borderId="0" xfId="0" applyFont="1" applyAlignment="1">
      <alignment wrapText="1"/>
    </xf>
    <xf numFmtId="0" fontId="8" fillId="0" borderId="0" xfId="0" applyFont="1"/>
    <xf numFmtId="0" fontId="3" fillId="0" borderId="0" xfId="0" applyFont="1" applyAlignment="1">
      <alignment horizontal="right" wrapText="1"/>
    </xf>
    <xf numFmtId="0" fontId="9" fillId="0" borderId="0" xfId="0" applyFont="1"/>
    <xf numFmtId="0" fontId="3" fillId="0" borderId="0" xfId="0" applyFont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11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14" fillId="0" borderId="0" xfId="0" applyFont="1"/>
    <xf numFmtId="0" fontId="3" fillId="0" borderId="0" xfId="0" applyFont="1" applyAlignment="1">
      <alignment horizontal="center" wrapText="1"/>
    </xf>
    <xf numFmtId="0" fontId="18" fillId="0" borderId="0" xfId="0" applyFont="1" applyFill="1" applyAlignment="1">
      <alignment horizontal="left" indent="4"/>
    </xf>
    <xf numFmtId="0" fontId="18" fillId="0" borderId="0" xfId="0" applyFont="1" applyFill="1" applyAlignment="1">
      <alignment horizontal="left" vertical="top" wrapText="1" indent="4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15" fillId="0" borderId="1" xfId="0" applyFont="1" applyBorder="1"/>
    <xf numFmtId="0" fontId="4" fillId="0" borderId="1" xfId="0" applyFont="1" applyBorder="1"/>
    <xf numFmtId="0" fontId="5" fillId="0" borderId="0" xfId="0" applyFont="1" applyBorder="1"/>
    <xf numFmtId="0" fontId="16" fillId="0" borderId="0" xfId="0" applyFont="1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1" fillId="0" borderId="5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3" fontId="1" fillId="2" borderId="1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center" indent="2"/>
    </xf>
    <xf numFmtId="0" fontId="4" fillId="0" borderId="1" xfId="0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center" indent="2"/>
    </xf>
    <xf numFmtId="0" fontId="4" fillId="0" borderId="0" xfId="0" applyFont="1" applyAlignment="1">
      <alignment horizontal="center" vertical="center"/>
    </xf>
    <xf numFmtId="0" fontId="5" fillId="0" borderId="8" xfId="0" applyFont="1" applyFill="1" applyBorder="1" applyAlignment="1">
      <alignment vertical="top" wrapText="1"/>
    </xf>
    <xf numFmtId="0" fontId="5" fillId="0" borderId="7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4" fillId="0" borderId="0" xfId="0" applyFont="1" applyAlignment="1">
      <alignment horizontal="left" vertical="center"/>
    </xf>
    <xf numFmtId="4" fontId="5" fillId="2" borderId="1" xfId="0" applyNumberFormat="1" applyFont="1" applyFill="1" applyBorder="1" applyAlignment="1">
      <alignment horizontal="center" vertical="top"/>
    </xf>
    <xf numFmtId="4" fontId="5" fillId="2" borderId="1" xfId="0" applyNumberFormat="1" applyFont="1" applyFill="1" applyBorder="1" applyAlignment="1" applyProtection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0" fontId="25" fillId="0" borderId="0" xfId="0" applyFont="1"/>
    <xf numFmtId="4" fontId="1" fillId="2" borderId="1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4" fontId="5" fillId="2" borderId="1" xfId="0" applyNumberFormat="1" applyFont="1" applyFill="1" applyBorder="1" applyAlignment="1" applyProtection="1">
      <alignment horizontal="left" vertical="center" wrapText="1"/>
    </xf>
    <xf numFmtId="4" fontId="5" fillId="2" borderId="1" xfId="0" applyNumberFormat="1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49" fontId="5" fillId="2" borderId="1" xfId="0" applyNumberFormat="1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49" fontId="2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 applyProtection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4" fontId="5" fillId="2" borderId="1" xfId="0" applyNumberFormat="1" applyFont="1" applyFill="1" applyBorder="1" applyAlignment="1">
      <alignment horizontal="left" vertical="center" wrapText="1"/>
    </xf>
    <xf numFmtId="0" fontId="25" fillId="0" borderId="1" xfId="0" applyFont="1" applyFill="1" applyBorder="1"/>
    <xf numFmtId="0" fontId="0" fillId="2" borderId="1" xfId="0" applyFont="1" applyFill="1" applyBorder="1" applyAlignment="1">
      <alignment horizontal="left" vertical="center"/>
    </xf>
    <xf numFmtId="0" fontId="5" fillId="0" borderId="3" xfId="0" applyFont="1" applyBorder="1" applyAlignment="1">
      <alignment wrapText="1"/>
    </xf>
    <xf numFmtId="0" fontId="28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top" wrapText="1"/>
    </xf>
    <xf numFmtId="0" fontId="9" fillId="2" borderId="0" xfId="0" applyFont="1" applyFill="1"/>
    <xf numFmtId="0" fontId="6" fillId="2" borderId="0" xfId="0" applyFont="1" applyFill="1" applyAlignment="1">
      <alignment horizontal="center" wrapText="1"/>
    </xf>
    <xf numFmtId="0" fontId="0" fillId="2" borderId="0" xfId="0" applyFill="1"/>
    <xf numFmtId="4" fontId="5" fillId="0" borderId="0" xfId="0" applyNumberFormat="1" applyFont="1"/>
    <xf numFmtId="0" fontId="1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0" fontId="23" fillId="2" borderId="1" xfId="0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49" fontId="1" fillId="2" borderId="0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23" fillId="2" borderId="0" xfId="0" applyFont="1" applyFill="1" applyAlignment="1">
      <alignment vertical="center" wrapText="1"/>
    </xf>
    <xf numFmtId="0" fontId="7" fillId="2" borderId="0" xfId="0" applyFont="1" applyFill="1" applyAlignment="1">
      <alignment vertical="center"/>
    </xf>
    <xf numFmtId="0" fontId="22" fillId="2" borderId="0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" fontId="0" fillId="0" borderId="0" xfId="0" applyNumberFormat="1"/>
    <xf numFmtId="0" fontId="29" fillId="0" borderId="0" xfId="0" applyFont="1" applyAlignment="1">
      <alignment horizontal="right"/>
    </xf>
    <xf numFmtId="0" fontId="29" fillId="0" borderId="0" xfId="0" applyFont="1" applyAlignment="1">
      <alignment horizontal="left"/>
    </xf>
    <xf numFmtId="0" fontId="0" fillId="0" borderId="0" xfId="0" applyAlignment="1"/>
    <xf numFmtId="0" fontId="29" fillId="0" borderId="0" xfId="0" applyFont="1" applyAlignment="1">
      <alignment horizontal="center"/>
    </xf>
    <xf numFmtId="0" fontId="25" fillId="0" borderId="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3" fontId="5" fillId="2" borderId="3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wrapText="1"/>
    </xf>
    <xf numFmtId="0" fontId="5" fillId="0" borderId="0" xfId="0" applyFont="1" applyAlignment="1">
      <alignment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1" fillId="2" borderId="1" xfId="0" applyFont="1" applyFill="1" applyBorder="1" applyAlignment="1">
      <alignment horizontal="left" vertical="top" wrapText="1"/>
    </xf>
    <xf numFmtId="0" fontId="24" fillId="0" borderId="0" xfId="0" applyFont="1" applyAlignment="1">
      <alignment horizontal="left" wrapText="1"/>
    </xf>
    <xf numFmtId="0" fontId="9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5" fillId="2" borderId="3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1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0" fillId="2" borderId="1" xfId="0" applyFill="1" applyBorder="1" applyAlignment="1">
      <alignment vertical="center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20" fillId="0" borderId="0" xfId="0" applyFont="1" applyAlignment="1">
      <alignment horizontal="left" vertical="center" wrapText="1"/>
    </xf>
    <xf numFmtId="0" fontId="22" fillId="2" borderId="0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right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9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left" vertical="top" wrapText="1"/>
    </xf>
    <xf numFmtId="0" fontId="19" fillId="0" borderId="0" xfId="0" applyFont="1" applyFill="1" applyAlignment="1">
      <alignment horizontal="left"/>
    </xf>
    <xf numFmtId="0" fontId="19" fillId="0" borderId="0" xfId="0" applyFont="1" applyFill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17" fillId="0" borderId="0" xfId="0" applyFont="1" applyAlignment="1">
      <alignment horizontal="justify" vertical="center" wrapText="1"/>
    </xf>
    <xf numFmtId="0" fontId="17" fillId="0" borderId="0" xfId="0" applyFont="1" applyAlignment="1">
      <alignment vertical="center" wrapText="1"/>
    </xf>
    <xf numFmtId="0" fontId="18" fillId="0" borderId="0" xfId="0" applyFont="1" applyFill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164" fontId="10" fillId="0" borderId="3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5" fillId="0" borderId="0" xfId="0" applyFont="1" applyAlignment="1">
      <alignment horizontal="left"/>
    </xf>
    <xf numFmtId="0" fontId="5" fillId="0" borderId="1" xfId="0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29" fillId="0" borderId="0" xfId="0" applyFont="1" applyAlignment="1">
      <alignment horizontal="center"/>
    </xf>
    <xf numFmtId="0" fontId="25" fillId="0" borderId="1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1052989</xdr:colOff>
      <xdr:row>17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4415314" y="402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27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4415314" y="489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22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5405914" y="560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T41"/>
  <sheetViews>
    <sheetView tabSelected="1" topLeftCell="A16" zoomScaleNormal="100" zoomScaleSheetLayoutView="110" workbookViewId="0">
      <selection activeCell="H29" sqref="H29"/>
    </sheetView>
  </sheetViews>
  <sheetFormatPr defaultColWidth="7.5703125" defaultRowHeight="12"/>
  <cols>
    <col min="1" max="1" width="5.28515625" style="2" customWidth="1"/>
    <col min="2" max="2" width="22.5703125" style="2" customWidth="1"/>
    <col min="3" max="3" width="10.7109375" style="2" customWidth="1"/>
    <col min="4" max="4" width="9.85546875" style="2" customWidth="1"/>
    <col min="5" max="10" width="13.140625" style="2" customWidth="1"/>
    <col min="11" max="11" width="23.7109375" style="2" customWidth="1"/>
    <col min="12" max="249" width="9.140625" style="2" customWidth="1"/>
    <col min="250" max="250" width="4" style="2" customWidth="1"/>
    <col min="251" max="251" width="16.85546875" style="2" customWidth="1"/>
    <col min="252" max="252" width="5.85546875" style="2" customWidth="1"/>
    <col min="253" max="253" width="8.5703125" style="2" customWidth="1"/>
    <col min="254" max="16384" width="7.5703125" style="2"/>
  </cols>
  <sheetData>
    <row r="1" spans="1:254" s="3" customFormat="1" ht="18.75">
      <c r="A1" s="4"/>
      <c r="B1" s="4"/>
      <c r="C1" s="4"/>
      <c r="D1" s="4"/>
      <c r="E1" s="4"/>
      <c r="F1" s="4"/>
      <c r="G1" s="4"/>
      <c r="H1" s="4"/>
      <c r="I1" s="150" t="s">
        <v>27</v>
      </c>
      <c r="J1" s="150"/>
      <c r="K1" s="150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</row>
    <row r="2" spans="1:254" s="1" customFormat="1" ht="48" customHeight="1">
      <c r="A2" s="4"/>
      <c r="B2" s="4"/>
      <c r="C2" s="4"/>
      <c r="D2" s="4"/>
      <c r="E2" s="4"/>
      <c r="F2" s="4"/>
      <c r="G2" s="4"/>
      <c r="H2" s="4"/>
      <c r="I2" s="151" t="s">
        <v>17</v>
      </c>
      <c r="J2" s="151"/>
      <c r="K2" s="151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</row>
    <row r="3" spans="1:254" s="1" customFormat="1" ht="14.2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6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</row>
    <row r="4" spans="1:254" s="1" customFormat="1" ht="18.75">
      <c r="A4" s="155" t="s">
        <v>26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  <c r="IT4" s="4"/>
    </row>
    <row r="5" spans="1:254" ht="12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</row>
    <row r="6" spans="1:254" s="40" customFormat="1" ht="30.75" customHeight="1">
      <c r="A6" s="149" t="s">
        <v>0</v>
      </c>
      <c r="B6" s="149" t="s">
        <v>1</v>
      </c>
      <c r="C6" s="149" t="s">
        <v>63</v>
      </c>
      <c r="D6" s="149" t="s">
        <v>5</v>
      </c>
      <c r="E6" s="149" t="s">
        <v>43</v>
      </c>
      <c r="F6" s="149"/>
      <c r="G6" s="149"/>
      <c r="H6" s="149" t="s">
        <v>174</v>
      </c>
      <c r="I6" s="149"/>
      <c r="J6" s="149"/>
      <c r="K6" s="149" t="s">
        <v>24</v>
      </c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  <c r="DS6" s="39"/>
      <c r="DT6" s="39"/>
      <c r="DU6" s="39"/>
      <c r="DV6" s="39"/>
      <c r="DW6" s="39"/>
      <c r="DX6" s="39"/>
      <c r="DY6" s="39"/>
      <c r="DZ6" s="39"/>
      <c r="EA6" s="39"/>
      <c r="EB6" s="39"/>
      <c r="EC6" s="39"/>
      <c r="ED6" s="39"/>
      <c r="EE6" s="39"/>
      <c r="EF6" s="39"/>
      <c r="EG6" s="39"/>
      <c r="EH6" s="39"/>
      <c r="EI6" s="39"/>
      <c r="EJ6" s="39"/>
      <c r="EK6" s="39"/>
      <c r="EL6" s="39"/>
      <c r="EM6" s="39"/>
      <c r="EN6" s="39"/>
      <c r="EO6" s="39"/>
      <c r="EP6" s="39"/>
      <c r="EQ6" s="39"/>
      <c r="ER6" s="39"/>
      <c r="ES6" s="39"/>
      <c r="ET6" s="39"/>
      <c r="EU6" s="39"/>
      <c r="EV6" s="39"/>
      <c r="EW6" s="39"/>
      <c r="EX6" s="39"/>
      <c r="EY6" s="39"/>
      <c r="EZ6" s="39"/>
      <c r="FA6" s="39"/>
      <c r="FB6" s="39"/>
      <c r="FC6" s="39"/>
      <c r="FD6" s="39"/>
      <c r="FE6" s="39"/>
      <c r="FF6" s="39"/>
      <c r="FG6" s="39"/>
      <c r="FH6" s="39"/>
      <c r="FI6" s="39"/>
      <c r="FJ6" s="39"/>
      <c r="FK6" s="39"/>
      <c r="FL6" s="39"/>
      <c r="FM6" s="39"/>
      <c r="FN6" s="39"/>
      <c r="FO6" s="39"/>
      <c r="FP6" s="39"/>
      <c r="FQ6" s="39"/>
      <c r="FR6" s="39"/>
      <c r="FS6" s="39"/>
      <c r="FT6" s="39"/>
      <c r="FU6" s="39"/>
      <c r="FV6" s="39"/>
      <c r="FW6" s="39"/>
      <c r="FX6" s="39"/>
      <c r="FY6" s="39"/>
      <c r="FZ6" s="39"/>
      <c r="GA6" s="39"/>
      <c r="GB6" s="39"/>
      <c r="GC6" s="39"/>
      <c r="GD6" s="39"/>
      <c r="GE6" s="39"/>
      <c r="GF6" s="39"/>
      <c r="GG6" s="39"/>
      <c r="GH6" s="39"/>
      <c r="GI6" s="39"/>
      <c r="GJ6" s="39"/>
      <c r="GK6" s="39"/>
      <c r="GL6" s="39"/>
      <c r="GM6" s="39"/>
      <c r="GN6" s="39"/>
      <c r="GO6" s="39"/>
      <c r="GP6" s="39"/>
      <c r="GQ6" s="39"/>
      <c r="GR6" s="39"/>
      <c r="GS6" s="39"/>
      <c r="GT6" s="39"/>
      <c r="GU6" s="39"/>
      <c r="GV6" s="39"/>
      <c r="GW6" s="39"/>
      <c r="GX6" s="39"/>
      <c r="GY6" s="39"/>
      <c r="GZ6" s="39"/>
      <c r="HA6" s="39"/>
      <c r="HB6" s="39"/>
      <c r="HC6" s="39"/>
      <c r="HD6" s="39"/>
      <c r="HE6" s="39"/>
      <c r="HF6" s="39"/>
      <c r="HG6" s="39"/>
      <c r="HH6" s="39"/>
      <c r="HI6" s="39"/>
      <c r="HJ6" s="39"/>
      <c r="HK6" s="39"/>
      <c r="HL6" s="39"/>
      <c r="HM6" s="39"/>
      <c r="HN6" s="39"/>
      <c r="HO6" s="39"/>
      <c r="HP6" s="39"/>
      <c r="HQ6" s="39"/>
      <c r="HR6" s="39"/>
      <c r="HS6" s="39"/>
      <c r="HT6" s="39"/>
      <c r="HU6" s="39"/>
      <c r="HV6" s="39"/>
      <c r="HW6" s="39"/>
      <c r="HX6" s="39"/>
      <c r="HY6" s="39"/>
      <c r="HZ6" s="39"/>
      <c r="IA6" s="39"/>
      <c r="IB6" s="39"/>
      <c r="IC6" s="39"/>
      <c r="ID6" s="39"/>
      <c r="IE6" s="39"/>
      <c r="IF6" s="39"/>
      <c r="IG6" s="39"/>
      <c r="IH6" s="39"/>
      <c r="II6" s="39"/>
      <c r="IJ6" s="39"/>
      <c r="IK6" s="39"/>
      <c r="IL6" s="39"/>
      <c r="IM6" s="39"/>
      <c r="IN6" s="39"/>
      <c r="IO6" s="39"/>
      <c r="IP6" s="39"/>
      <c r="IQ6" s="39"/>
      <c r="IR6" s="39"/>
      <c r="IS6" s="39"/>
      <c r="IT6" s="39"/>
    </row>
    <row r="7" spans="1:254" s="40" customFormat="1" ht="27" customHeight="1">
      <c r="A7" s="149"/>
      <c r="B7" s="149"/>
      <c r="C7" s="149"/>
      <c r="D7" s="149"/>
      <c r="E7" s="8">
        <v>2020</v>
      </c>
      <c r="F7" s="149">
        <v>2021</v>
      </c>
      <c r="G7" s="149"/>
      <c r="H7" s="149" t="s">
        <v>44</v>
      </c>
      <c r="I7" s="149" t="s">
        <v>205</v>
      </c>
      <c r="J7" s="149"/>
      <c r="K7" s="14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/>
      <c r="EE7" s="39"/>
      <c r="EF7" s="39"/>
      <c r="EG7" s="39"/>
      <c r="EH7" s="39"/>
      <c r="EI7" s="39"/>
      <c r="EJ7" s="39"/>
      <c r="EK7" s="39"/>
      <c r="EL7" s="39"/>
      <c r="EM7" s="39"/>
      <c r="EN7" s="39"/>
      <c r="EO7" s="39"/>
      <c r="EP7" s="39"/>
      <c r="EQ7" s="39"/>
      <c r="ER7" s="39"/>
      <c r="ES7" s="39"/>
      <c r="ET7" s="39"/>
      <c r="EU7" s="39"/>
      <c r="EV7" s="39"/>
      <c r="EW7" s="39"/>
      <c r="EX7" s="39"/>
      <c r="EY7" s="39"/>
      <c r="EZ7" s="39"/>
      <c r="FA7" s="39"/>
      <c r="FB7" s="39"/>
      <c r="FC7" s="39"/>
      <c r="FD7" s="39"/>
      <c r="FE7" s="39"/>
      <c r="FF7" s="39"/>
      <c r="FG7" s="39"/>
      <c r="FH7" s="39"/>
      <c r="FI7" s="39"/>
      <c r="FJ7" s="39"/>
      <c r="FK7" s="39"/>
      <c r="FL7" s="39"/>
      <c r="FM7" s="39"/>
      <c r="FN7" s="39"/>
      <c r="FO7" s="39"/>
      <c r="FP7" s="39"/>
      <c r="FQ7" s="39"/>
      <c r="FR7" s="39"/>
      <c r="FS7" s="39"/>
      <c r="FT7" s="39"/>
      <c r="FU7" s="39"/>
      <c r="FV7" s="39"/>
      <c r="FW7" s="39"/>
      <c r="FX7" s="39"/>
      <c r="FY7" s="39"/>
      <c r="FZ7" s="39"/>
      <c r="GA7" s="39"/>
      <c r="GB7" s="39"/>
      <c r="GC7" s="39"/>
      <c r="GD7" s="39"/>
      <c r="GE7" s="39"/>
      <c r="GF7" s="39"/>
      <c r="GG7" s="39"/>
      <c r="GH7" s="39"/>
      <c r="GI7" s="39"/>
      <c r="GJ7" s="39"/>
      <c r="GK7" s="39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39"/>
      <c r="HG7" s="39"/>
      <c r="HH7" s="39"/>
      <c r="HI7" s="39"/>
      <c r="HJ7" s="39"/>
      <c r="HK7" s="39"/>
      <c r="HL7" s="39"/>
      <c r="HM7" s="39"/>
      <c r="HN7" s="39"/>
      <c r="HO7" s="39"/>
      <c r="HP7" s="39"/>
      <c r="HQ7" s="39"/>
      <c r="HR7" s="39"/>
      <c r="HS7" s="39"/>
      <c r="HT7" s="39"/>
      <c r="HU7" s="39"/>
      <c r="HV7" s="39"/>
      <c r="HW7" s="39"/>
      <c r="HX7" s="39"/>
      <c r="HY7" s="39"/>
      <c r="HZ7" s="39"/>
      <c r="IA7" s="39"/>
      <c r="IB7" s="39"/>
      <c r="IC7" s="39"/>
      <c r="ID7" s="39"/>
      <c r="IE7" s="39"/>
      <c r="IF7" s="39"/>
      <c r="IG7" s="39"/>
      <c r="IH7" s="39"/>
      <c r="II7" s="39"/>
      <c r="IJ7" s="39"/>
      <c r="IK7" s="39"/>
      <c r="IL7" s="39"/>
      <c r="IM7" s="39"/>
      <c r="IN7" s="39"/>
      <c r="IO7" s="39"/>
      <c r="IP7" s="39"/>
      <c r="IQ7" s="39"/>
      <c r="IR7" s="39"/>
      <c r="IS7" s="39"/>
      <c r="IT7" s="39"/>
    </row>
    <row r="8" spans="1:254" s="40" customFormat="1" ht="18.75" customHeight="1">
      <c r="A8" s="149"/>
      <c r="B8" s="149"/>
      <c r="C8" s="149"/>
      <c r="D8" s="149"/>
      <c r="E8" s="8" t="s">
        <v>3</v>
      </c>
      <c r="F8" s="8" t="s">
        <v>2</v>
      </c>
      <c r="G8" s="8" t="s">
        <v>3</v>
      </c>
      <c r="H8" s="149"/>
      <c r="I8" s="8" t="s">
        <v>2</v>
      </c>
      <c r="J8" s="8" t="s">
        <v>3</v>
      </c>
      <c r="K8" s="14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  <c r="EP8" s="39"/>
      <c r="EQ8" s="39"/>
      <c r="ER8" s="39"/>
      <c r="ES8" s="39"/>
      <c r="ET8" s="39"/>
      <c r="EU8" s="39"/>
      <c r="EV8" s="39"/>
      <c r="EW8" s="39"/>
      <c r="EX8" s="39"/>
      <c r="EY8" s="39"/>
      <c r="EZ8" s="39"/>
      <c r="FA8" s="39"/>
      <c r="FB8" s="39"/>
      <c r="FC8" s="39"/>
      <c r="FD8" s="39"/>
      <c r="FE8" s="39"/>
      <c r="FF8" s="39"/>
      <c r="FG8" s="39"/>
      <c r="FH8" s="39"/>
      <c r="FI8" s="39"/>
      <c r="FJ8" s="39"/>
      <c r="FK8" s="39"/>
      <c r="FL8" s="39"/>
      <c r="FM8" s="39"/>
      <c r="FN8" s="39"/>
      <c r="FO8" s="39"/>
      <c r="FP8" s="39"/>
      <c r="FQ8" s="39"/>
      <c r="FR8" s="39"/>
      <c r="FS8" s="39"/>
      <c r="FT8" s="39"/>
      <c r="FU8" s="39"/>
      <c r="FV8" s="39"/>
      <c r="FW8" s="39"/>
      <c r="FX8" s="39"/>
      <c r="FY8" s="39"/>
      <c r="FZ8" s="39"/>
      <c r="GA8" s="39"/>
      <c r="GB8" s="39"/>
      <c r="GC8" s="39"/>
      <c r="GD8" s="39"/>
      <c r="GE8" s="39"/>
      <c r="GF8" s="39"/>
      <c r="GG8" s="39"/>
      <c r="GH8" s="39"/>
      <c r="GI8" s="39"/>
      <c r="GJ8" s="39"/>
      <c r="GK8" s="39"/>
      <c r="GL8" s="39"/>
      <c r="GM8" s="39"/>
      <c r="GN8" s="39"/>
      <c r="GO8" s="39"/>
      <c r="GP8" s="39"/>
      <c r="GQ8" s="39"/>
      <c r="GR8" s="39"/>
      <c r="GS8" s="39"/>
      <c r="GT8" s="39"/>
      <c r="GU8" s="39"/>
      <c r="GV8" s="39"/>
      <c r="GW8" s="39"/>
      <c r="GX8" s="39"/>
      <c r="GY8" s="39"/>
      <c r="GZ8" s="39"/>
      <c r="HA8" s="39"/>
      <c r="HB8" s="39"/>
      <c r="HC8" s="39"/>
      <c r="HD8" s="39"/>
      <c r="HE8" s="39"/>
      <c r="HF8" s="39"/>
      <c r="HG8" s="39"/>
      <c r="HH8" s="39"/>
      <c r="HI8" s="39"/>
      <c r="HJ8" s="39"/>
      <c r="HK8" s="39"/>
      <c r="HL8" s="39"/>
      <c r="HM8" s="39"/>
      <c r="HN8" s="39"/>
      <c r="HO8" s="39"/>
      <c r="HP8" s="39"/>
      <c r="HQ8" s="39"/>
      <c r="HR8" s="39"/>
      <c r="HS8" s="39"/>
      <c r="HT8" s="39"/>
      <c r="HU8" s="39"/>
      <c r="HV8" s="39"/>
      <c r="HW8" s="39"/>
      <c r="HX8" s="39"/>
      <c r="HY8" s="39"/>
      <c r="HZ8" s="39"/>
      <c r="IA8" s="39"/>
      <c r="IB8" s="39"/>
      <c r="IC8" s="39"/>
      <c r="ID8" s="39"/>
      <c r="IE8" s="39"/>
      <c r="IF8" s="39"/>
      <c r="IG8" s="39"/>
      <c r="IH8" s="39"/>
      <c r="II8" s="39"/>
      <c r="IJ8" s="39"/>
      <c r="IK8" s="39"/>
      <c r="IL8" s="39"/>
      <c r="IM8" s="39"/>
      <c r="IN8" s="39"/>
      <c r="IO8" s="39"/>
      <c r="IP8" s="39"/>
      <c r="IQ8" s="39"/>
      <c r="IR8" s="39"/>
      <c r="IS8" s="39"/>
      <c r="IT8" s="39"/>
    </row>
    <row r="9" spans="1:254" s="40" customFormat="1" ht="11.25" customHeight="1">
      <c r="A9" s="43" t="s">
        <v>64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5"/>
      <c r="M9" s="45"/>
    </row>
    <row r="10" spans="1:254" s="40" customFormat="1" ht="41.25" customHeight="1">
      <c r="A10" s="41">
        <v>1</v>
      </c>
      <c r="B10" s="46" t="s">
        <v>65</v>
      </c>
      <c r="C10" s="47" t="s">
        <v>90</v>
      </c>
      <c r="D10" s="47" t="s">
        <v>91</v>
      </c>
      <c r="E10" s="49">
        <v>107088</v>
      </c>
      <c r="F10" s="49" t="s">
        <v>97</v>
      </c>
      <c r="G10" s="52">
        <v>159231</v>
      </c>
      <c r="H10" s="48" t="s">
        <v>97</v>
      </c>
      <c r="I10" s="52" t="s">
        <v>298</v>
      </c>
      <c r="J10" s="49">
        <v>167338</v>
      </c>
      <c r="K10" s="46" t="s">
        <v>88</v>
      </c>
    </row>
    <row r="11" spans="1:254" s="40" customFormat="1" ht="104.25" customHeight="1">
      <c r="A11" s="41">
        <v>2</v>
      </c>
      <c r="B11" s="46" t="s">
        <v>66</v>
      </c>
      <c r="C11" s="47" t="s">
        <v>92</v>
      </c>
      <c r="D11" s="47" t="s">
        <v>91</v>
      </c>
      <c r="E11" s="50">
        <v>85</v>
      </c>
      <c r="F11" s="47">
        <v>128</v>
      </c>
      <c r="G11" s="47">
        <v>128</v>
      </c>
      <c r="H11" s="47">
        <v>128</v>
      </c>
      <c r="I11" s="51">
        <v>128</v>
      </c>
      <c r="J11" s="51">
        <v>128</v>
      </c>
      <c r="K11" s="46" t="s">
        <v>88</v>
      </c>
    </row>
    <row r="12" spans="1:254" s="40" customFormat="1" ht="74.25" customHeight="1">
      <c r="A12" s="41">
        <v>3</v>
      </c>
      <c r="B12" s="46" t="s">
        <v>67</v>
      </c>
      <c r="C12" s="47" t="s">
        <v>93</v>
      </c>
      <c r="D12" s="47" t="s">
        <v>91</v>
      </c>
      <c r="E12" s="50">
        <v>88.7</v>
      </c>
      <c r="F12" s="47" t="s">
        <v>94</v>
      </c>
      <c r="G12" s="47">
        <v>89.5</v>
      </c>
      <c r="H12" s="47" t="s">
        <v>94</v>
      </c>
      <c r="I12" s="47" t="s">
        <v>94</v>
      </c>
      <c r="J12" s="47">
        <v>90.75</v>
      </c>
      <c r="K12" s="46" t="s">
        <v>89</v>
      </c>
    </row>
    <row r="13" spans="1:254" s="40" customFormat="1" ht="84.75" customHeight="1">
      <c r="A13" s="41">
        <v>4</v>
      </c>
      <c r="B13" s="46" t="s">
        <v>68</v>
      </c>
      <c r="C13" s="47" t="s">
        <v>93</v>
      </c>
      <c r="D13" s="47" t="s">
        <v>91</v>
      </c>
      <c r="E13" s="50">
        <v>36</v>
      </c>
      <c r="F13" s="47" t="s">
        <v>95</v>
      </c>
      <c r="G13" s="47">
        <v>37.700000000000003</v>
      </c>
      <c r="H13" s="47" t="s">
        <v>206</v>
      </c>
      <c r="I13" s="47" t="s">
        <v>206</v>
      </c>
      <c r="J13" s="47">
        <v>41.62</v>
      </c>
      <c r="K13" s="46" t="s">
        <v>89</v>
      </c>
    </row>
    <row r="14" spans="1:254" s="40" customFormat="1" ht="282.75" customHeight="1">
      <c r="A14" s="41">
        <v>5</v>
      </c>
      <c r="B14" s="46" t="s">
        <v>69</v>
      </c>
      <c r="C14" s="47" t="s">
        <v>96</v>
      </c>
      <c r="D14" s="47" t="s">
        <v>91</v>
      </c>
      <c r="E14" s="47">
        <v>193</v>
      </c>
      <c r="F14" s="47" t="s">
        <v>295</v>
      </c>
      <c r="G14" s="47">
        <v>280</v>
      </c>
      <c r="H14" s="47" t="s">
        <v>207</v>
      </c>
      <c r="I14" s="50" t="s">
        <v>207</v>
      </c>
      <c r="J14" s="50">
        <v>232</v>
      </c>
      <c r="K14" s="93" t="s">
        <v>213</v>
      </c>
    </row>
    <row r="15" spans="1:254" s="40" customFormat="1" ht="50.25" customHeight="1">
      <c r="A15" s="41">
        <v>6</v>
      </c>
      <c r="B15" s="93" t="s">
        <v>70</v>
      </c>
      <c r="C15" s="51" t="s">
        <v>96</v>
      </c>
      <c r="D15" s="51" t="s">
        <v>91</v>
      </c>
      <c r="E15" s="51">
        <v>33</v>
      </c>
      <c r="F15" s="51" t="s">
        <v>296</v>
      </c>
      <c r="G15" s="51">
        <v>37</v>
      </c>
      <c r="H15" s="51" t="s">
        <v>208</v>
      </c>
      <c r="I15" s="51" t="s">
        <v>208</v>
      </c>
      <c r="J15" s="51">
        <v>20</v>
      </c>
      <c r="K15" s="46" t="s">
        <v>171</v>
      </c>
    </row>
    <row r="16" spans="1:254" s="40" customFormat="1" ht="129" customHeight="1">
      <c r="A16" s="91">
        <v>7</v>
      </c>
      <c r="B16" s="93" t="s">
        <v>194</v>
      </c>
      <c r="C16" s="51" t="s">
        <v>192</v>
      </c>
      <c r="D16" s="51" t="s">
        <v>91</v>
      </c>
      <c r="E16" s="51" t="s">
        <v>297</v>
      </c>
      <c r="F16" s="51" t="s">
        <v>297</v>
      </c>
      <c r="G16" s="51" t="s">
        <v>297</v>
      </c>
      <c r="H16" s="51" t="s">
        <v>193</v>
      </c>
      <c r="I16" s="51" t="s">
        <v>193</v>
      </c>
      <c r="J16" s="51">
        <v>17.100000000000001</v>
      </c>
      <c r="K16" s="46" t="s">
        <v>195</v>
      </c>
    </row>
    <row r="17" spans="1:13" s="40" customFormat="1" ht="28.5" customHeight="1">
      <c r="A17" s="161" t="s">
        <v>71</v>
      </c>
      <c r="B17" s="152" t="s">
        <v>204</v>
      </c>
      <c r="C17" s="153"/>
      <c r="D17" s="153"/>
      <c r="E17" s="153"/>
      <c r="F17" s="153"/>
      <c r="G17" s="153"/>
      <c r="H17" s="153"/>
      <c r="I17" s="153"/>
      <c r="J17" s="153"/>
      <c r="K17" s="154"/>
      <c r="L17" s="45"/>
      <c r="M17" s="45"/>
    </row>
    <row r="18" spans="1:13" s="40" customFormat="1" ht="18" customHeight="1">
      <c r="A18" s="162"/>
      <c r="B18" s="152" t="s">
        <v>72</v>
      </c>
      <c r="C18" s="153"/>
      <c r="D18" s="153"/>
      <c r="E18" s="153"/>
      <c r="F18" s="153"/>
      <c r="G18" s="153"/>
      <c r="H18" s="153"/>
      <c r="I18" s="153"/>
      <c r="J18" s="153"/>
      <c r="K18" s="154"/>
      <c r="L18" s="45"/>
      <c r="M18" s="45"/>
    </row>
    <row r="19" spans="1:13" s="40" customFormat="1" ht="27" customHeight="1">
      <c r="A19" s="41" t="s">
        <v>75</v>
      </c>
      <c r="B19" s="93" t="s">
        <v>73</v>
      </c>
      <c r="C19" s="51" t="s">
        <v>90</v>
      </c>
      <c r="D19" s="51">
        <v>0.2</v>
      </c>
      <c r="E19" s="52">
        <v>107088</v>
      </c>
      <c r="F19" s="52" t="s">
        <v>97</v>
      </c>
      <c r="G19" s="52">
        <v>159231</v>
      </c>
      <c r="H19" s="48" t="s">
        <v>97</v>
      </c>
      <c r="I19" s="52" t="s">
        <v>97</v>
      </c>
      <c r="J19" s="49">
        <v>167338</v>
      </c>
      <c r="K19" s="93" t="s">
        <v>88</v>
      </c>
    </row>
    <row r="20" spans="1:13" s="40" customFormat="1" ht="96">
      <c r="A20" s="41" t="s">
        <v>76</v>
      </c>
      <c r="B20" s="93" t="s">
        <v>74</v>
      </c>
      <c r="C20" s="51" t="s">
        <v>92</v>
      </c>
      <c r="D20" s="51">
        <v>0.2</v>
      </c>
      <c r="E20" s="51">
        <v>85</v>
      </c>
      <c r="F20" s="51" t="s">
        <v>299</v>
      </c>
      <c r="G20" s="51">
        <v>128</v>
      </c>
      <c r="H20" s="51">
        <v>128</v>
      </c>
      <c r="I20" s="51">
        <v>128</v>
      </c>
      <c r="J20" s="51">
        <v>128</v>
      </c>
      <c r="K20" s="93" t="s">
        <v>88</v>
      </c>
    </row>
    <row r="21" spans="1:13" s="40" customFormat="1" ht="30.75" customHeight="1">
      <c r="A21" s="161" t="s">
        <v>79</v>
      </c>
      <c r="B21" s="158" t="s">
        <v>77</v>
      </c>
      <c r="C21" s="159"/>
      <c r="D21" s="159"/>
      <c r="E21" s="159"/>
      <c r="F21" s="159"/>
      <c r="G21" s="159"/>
      <c r="H21" s="159"/>
      <c r="I21" s="159"/>
      <c r="J21" s="159"/>
      <c r="K21" s="160"/>
      <c r="L21" s="45"/>
      <c r="M21" s="45"/>
    </row>
    <row r="22" spans="1:13" s="40" customFormat="1" ht="11.25" customHeight="1">
      <c r="A22" s="162"/>
      <c r="B22" s="158" t="s">
        <v>78</v>
      </c>
      <c r="C22" s="159"/>
      <c r="D22" s="159"/>
      <c r="E22" s="159"/>
      <c r="F22" s="159"/>
      <c r="G22" s="159"/>
      <c r="H22" s="159"/>
      <c r="I22" s="159"/>
      <c r="J22" s="159"/>
      <c r="K22" s="160"/>
      <c r="L22" s="45"/>
    </row>
    <row r="23" spans="1:13" s="40" customFormat="1" ht="60.75" customHeight="1">
      <c r="A23" s="41" t="s">
        <v>84</v>
      </c>
      <c r="B23" s="93" t="s">
        <v>80</v>
      </c>
      <c r="C23" s="51" t="s">
        <v>93</v>
      </c>
      <c r="D23" s="51">
        <v>0.2</v>
      </c>
      <c r="E23" s="51">
        <v>88.7</v>
      </c>
      <c r="F23" s="51" t="s">
        <v>94</v>
      </c>
      <c r="G23" s="51">
        <v>89.5</v>
      </c>
      <c r="H23" s="47" t="s">
        <v>94</v>
      </c>
      <c r="I23" s="51" t="s">
        <v>304</v>
      </c>
      <c r="J23" s="47">
        <v>90.75</v>
      </c>
      <c r="K23" s="93" t="s">
        <v>89</v>
      </c>
    </row>
    <row r="24" spans="1:13" s="40" customFormat="1" ht="73.5" customHeight="1">
      <c r="A24" s="41" t="s">
        <v>85</v>
      </c>
      <c r="B24" s="93" t="s">
        <v>81</v>
      </c>
      <c r="C24" s="51" t="s">
        <v>93</v>
      </c>
      <c r="D24" s="51">
        <v>0.2</v>
      </c>
      <c r="E24" s="51">
        <v>36</v>
      </c>
      <c r="F24" s="51" t="s">
        <v>95</v>
      </c>
      <c r="G24" s="51">
        <v>37.700000000000003</v>
      </c>
      <c r="H24" s="47" t="s">
        <v>206</v>
      </c>
      <c r="I24" s="51" t="s">
        <v>206</v>
      </c>
      <c r="J24" s="47">
        <v>41.62</v>
      </c>
      <c r="K24" s="93" t="s">
        <v>89</v>
      </c>
    </row>
    <row r="25" spans="1:13" s="40" customFormat="1" ht="280.5" customHeight="1">
      <c r="A25" s="41" t="s">
        <v>86</v>
      </c>
      <c r="B25" s="93" t="s">
        <v>82</v>
      </c>
      <c r="C25" s="51" t="s">
        <v>96</v>
      </c>
      <c r="D25" s="51">
        <v>0.05</v>
      </c>
      <c r="E25" s="51">
        <v>193</v>
      </c>
      <c r="F25" s="51" t="s">
        <v>295</v>
      </c>
      <c r="G25" s="51">
        <v>280</v>
      </c>
      <c r="H25" s="47" t="s">
        <v>207</v>
      </c>
      <c r="I25" s="51" t="s">
        <v>207</v>
      </c>
      <c r="J25" s="50">
        <v>232</v>
      </c>
      <c r="K25" s="93" t="s">
        <v>213</v>
      </c>
    </row>
    <row r="26" spans="1:13" s="40" customFormat="1" ht="47.25" customHeight="1">
      <c r="A26" s="41" t="s">
        <v>87</v>
      </c>
      <c r="B26" s="93" t="s">
        <v>83</v>
      </c>
      <c r="C26" s="51" t="s">
        <v>96</v>
      </c>
      <c r="D26" s="51">
        <v>0.05</v>
      </c>
      <c r="E26" s="51">
        <v>33</v>
      </c>
      <c r="F26" s="51" t="s">
        <v>296</v>
      </c>
      <c r="G26" s="51">
        <v>37</v>
      </c>
      <c r="H26" s="51" t="s">
        <v>208</v>
      </c>
      <c r="I26" s="51" t="s">
        <v>208</v>
      </c>
      <c r="J26" s="51">
        <v>20</v>
      </c>
      <c r="K26" s="93" t="s">
        <v>171</v>
      </c>
    </row>
    <row r="27" spans="1:13" s="40" customFormat="1" ht="26.25" customHeight="1">
      <c r="A27" s="156" t="s">
        <v>198</v>
      </c>
      <c r="B27" s="158" t="s">
        <v>196</v>
      </c>
      <c r="C27" s="159"/>
      <c r="D27" s="159"/>
      <c r="E27" s="159"/>
      <c r="F27" s="159"/>
      <c r="G27" s="159"/>
      <c r="H27" s="159"/>
      <c r="I27" s="159"/>
      <c r="J27" s="159"/>
      <c r="K27" s="160"/>
      <c r="L27" s="45"/>
      <c r="M27" s="45"/>
    </row>
    <row r="28" spans="1:13" s="40" customFormat="1" ht="18" customHeight="1">
      <c r="A28" s="157"/>
      <c r="B28" s="158" t="s">
        <v>197</v>
      </c>
      <c r="C28" s="159"/>
      <c r="D28" s="159"/>
      <c r="E28" s="159"/>
      <c r="F28" s="159"/>
      <c r="G28" s="159"/>
      <c r="H28" s="159"/>
      <c r="I28" s="159"/>
      <c r="J28" s="159"/>
      <c r="K28" s="160"/>
      <c r="L28" s="45"/>
      <c r="M28" s="45"/>
    </row>
    <row r="29" spans="1:13" s="139" customFormat="1" ht="167.25" customHeight="1">
      <c r="A29" s="138" t="s">
        <v>199</v>
      </c>
      <c r="B29" s="93" t="s">
        <v>300</v>
      </c>
      <c r="C29" s="51" t="s">
        <v>301</v>
      </c>
      <c r="D29" s="51">
        <v>0.05</v>
      </c>
      <c r="E29" s="144" t="s">
        <v>297</v>
      </c>
      <c r="F29" s="144" t="s">
        <v>297</v>
      </c>
      <c r="G29" s="144" t="s">
        <v>297</v>
      </c>
      <c r="H29" s="51" t="s">
        <v>207</v>
      </c>
      <c r="I29" s="51" t="s">
        <v>207</v>
      </c>
      <c r="J29" s="51">
        <v>496</v>
      </c>
      <c r="K29" s="93" t="s">
        <v>303</v>
      </c>
      <c r="L29" s="45"/>
      <c r="M29" s="45"/>
    </row>
    <row r="30" spans="1:13" s="40" customFormat="1" ht="135" customHeight="1">
      <c r="A30" s="86" t="s">
        <v>302</v>
      </c>
      <c r="B30" s="93" t="s">
        <v>305</v>
      </c>
      <c r="C30" s="51" t="s">
        <v>192</v>
      </c>
      <c r="D30" s="51">
        <v>0.05</v>
      </c>
      <c r="E30" s="51" t="s">
        <v>297</v>
      </c>
      <c r="F30" s="51" t="s">
        <v>297</v>
      </c>
      <c r="G30" s="51" t="s">
        <v>297</v>
      </c>
      <c r="H30" s="51" t="s">
        <v>193</v>
      </c>
      <c r="I30" s="51" t="s">
        <v>193</v>
      </c>
      <c r="J30" s="51">
        <v>17.100000000000001</v>
      </c>
      <c r="K30" s="93" t="s">
        <v>195</v>
      </c>
    </row>
    <row r="31" spans="1:13" s="40" customFormat="1" ht="11.25" customHeight="1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</row>
    <row r="32" spans="1:13" s="40" customFormat="1" ht="11.25" customHeight="1">
      <c r="A32" s="145" t="s">
        <v>211</v>
      </c>
      <c r="B32" s="146"/>
      <c r="C32" s="146"/>
      <c r="D32" s="146"/>
      <c r="E32" s="146"/>
      <c r="F32" s="2"/>
      <c r="G32" s="2"/>
      <c r="H32" s="2"/>
      <c r="I32" s="2"/>
      <c r="J32" s="2"/>
      <c r="K32" s="147" t="s">
        <v>212</v>
      </c>
    </row>
    <row r="33" spans="1:254" s="40" customFormat="1" ht="21.75" customHeight="1">
      <c r="A33" s="146"/>
      <c r="B33" s="146"/>
      <c r="C33" s="146"/>
      <c r="D33" s="146"/>
      <c r="E33" s="146"/>
      <c r="F33" s="4"/>
      <c r="G33" s="4"/>
      <c r="H33" s="4"/>
      <c r="I33" s="4"/>
      <c r="J33" s="4"/>
      <c r="K33" s="148"/>
    </row>
    <row r="34" spans="1:254" s="40" customFormat="1" ht="11.2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254" s="40" customFormat="1" ht="11.25" customHeight="1">
      <c r="A35" s="3"/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254" s="40" customFormat="1" ht="24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254" s="40" customFormat="1" ht="12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254" ht="12.75" customHeight="1">
      <c r="L38" s="40"/>
    </row>
    <row r="39" spans="1:254" ht="18.75"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  <c r="IQ39" s="4"/>
      <c r="IR39" s="4"/>
      <c r="IS39" s="4"/>
      <c r="IT39" s="4"/>
    </row>
    <row r="40" spans="1:254" ht="18.75">
      <c r="L40" s="4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/>
      <c r="IJ40" s="3"/>
      <c r="IK40" s="3"/>
      <c r="IL40" s="3"/>
      <c r="IM40" s="3"/>
      <c r="IN40" s="3"/>
      <c r="IO40" s="3"/>
      <c r="IP40" s="3"/>
      <c r="IQ40" s="3"/>
      <c r="IR40" s="3"/>
      <c r="IS40" s="3"/>
      <c r="IT40" s="3"/>
    </row>
    <row r="41" spans="1:254" ht="15.75">
      <c r="L41" s="3"/>
    </row>
  </sheetData>
  <mergeCells count="24">
    <mergeCell ref="A27:A28"/>
    <mergeCell ref="B27:K27"/>
    <mergeCell ref="B28:K28"/>
    <mergeCell ref="B18:K18"/>
    <mergeCell ref="B21:K21"/>
    <mergeCell ref="B22:K22"/>
    <mergeCell ref="A21:A22"/>
    <mergeCell ref="A17:A18"/>
    <mergeCell ref="A32:E33"/>
    <mergeCell ref="K32:K33"/>
    <mergeCell ref="F7:G7"/>
    <mergeCell ref="H7:H8"/>
    <mergeCell ref="I1:K1"/>
    <mergeCell ref="I2:K2"/>
    <mergeCell ref="B17:K17"/>
    <mergeCell ref="I7:J7"/>
    <mergeCell ref="A4:K4"/>
    <mergeCell ref="A6:A8"/>
    <mergeCell ref="B6:B8"/>
    <mergeCell ref="C6:C8"/>
    <mergeCell ref="D6:D8"/>
    <mergeCell ref="E6:G6"/>
    <mergeCell ref="H6:J6"/>
    <mergeCell ref="K6:K8"/>
  </mergeCells>
  <printOptions horizontalCentered="1"/>
  <pageMargins left="0.78740157480314965" right="0.19685039370078741" top="0.98425196850393704" bottom="0.39370078740157483" header="0.51181102362204722" footer="0.35433070866141736"/>
  <pageSetup paperSize="9" scale="62" firstPageNumber="3" fitToHeight="0" orientation="portrait" useFirstPageNumber="1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M128"/>
  <sheetViews>
    <sheetView zoomScale="84" zoomScaleNormal="84" zoomScaleSheetLayoutView="75" workbookViewId="0">
      <pane xSplit="7" ySplit="8" topLeftCell="J9" activePane="bottomRight" state="frozen"/>
      <selection pane="topRight" activeCell="H1" sqref="H1"/>
      <selection pane="bottomLeft" activeCell="A9" sqref="A9"/>
      <selection pane="bottomRight" activeCell="A104" sqref="A104:C104"/>
    </sheetView>
  </sheetViews>
  <sheetFormatPr defaultRowHeight="12.75"/>
  <cols>
    <col min="1" max="1" width="15.5703125" customWidth="1"/>
    <col min="2" max="2" width="25.140625" customWidth="1"/>
    <col min="3" max="3" width="26.28515625" customWidth="1"/>
    <col min="4" max="4" width="12" customWidth="1"/>
    <col min="5" max="5" width="5.85546875" customWidth="1"/>
    <col min="6" max="6" width="6.85546875" customWidth="1"/>
    <col min="7" max="7" width="5.85546875" customWidth="1"/>
    <col min="8" max="8" width="13" customWidth="1"/>
    <col min="9" max="9" width="12.7109375" customWidth="1"/>
    <col min="10" max="10" width="16.42578125" style="96" customWidth="1"/>
    <col min="11" max="11" width="15.28515625" customWidth="1"/>
    <col min="12" max="12" width="12.85546875" customWidth="1"/>
    <col min="13" max="13" width="10.85546875" bestFit="1" customWidth="1"/>
  </cols>
  <sheetData>
    <row r="1" spans="1:13" ht="18.75" customHeight="1">
      <c r="A1" s="12"/>
      <c r="B1" s="12"/>
      <c r="C1" s="12"/>
      <c r="D1" s="12"/>
      <c r="E1" s="12"/>
      <c r="F1" s="12"/>
      <c r="G1" s="12"/>
      <c r="H1" s="12"/>
      <c r="I1" s="12"/>
      <c r="J1" s="147" t="s">
        <v>22</v>
      </c>
      <c r="K1" s="147"/>
      <c r="L1" s="147"/>
    </row>
    <row r="2" spans="1:13" ht="70.5" customHeight="1">
      <c r="A2" s="12"/>
      <c r="B2" s="12"/>
      <c r="C2" s="12"/>
      <c r="D2" s="12"/>
      <c r="E2" s="12"/>
      <c r="F2" s="12"/>
      <c r="G2" s="12"/>
      <c r="H2" s="12"/>
      <c r="I2" s="12"/>
      <c r="J2" s="163" t="s">
        <v>17</v>
      </c>
      <c r="K2" s="163"/>
      <c r="L2" s="163"/>
    </row>
    <row r="3" spans="1:13" s="14" customFormat="1" ht="15">
      <c r="J3" s="94"/>
    </row>
    <row r="4" spans="1:13" ht="75" customHeight="1">
      <c r="A4" s="164" t="s">
        <v>28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</row>
    <row r="5" spans="1:13" s="29" customFormat="1" ht="15">
      <c r="A5" s="28"/>
      <c r="B5" s="28"/>
      <c r="C5" s="28"/>
      <c r="D5" s="28"/>
      <c r="E5" s="28"/>
      <c r="F5" s="28"/>
      <c r="G5" s="28"/>
      <c r="H5" s="28"/>
      <c r="I5" s="28"/>
      <c r="J5" s="95"/>
      <c r="K5" s="28"/>
      <c r="L5" s="28"/>
    </row>
    <row r="6" spans="1:13" s="7" customFormat="1" ht="26.25" customHeight="1">
      <c r="A6" s="165" t="s">
        <v>23</v>
      </c>
      <c r="B6" s="165" t="s">
        <v>14</v>
      </c>
      <c r="C6" s="165" t="s">
        <v>98</v>
      </c>
      <c r="D6" s="165" t="s">
        <v>99</v>
      </c>
      <c r="E6" s="165"/>
      <c r="F6" s="165"/>
      <c r="G6" s="165"/>
      <c r="H6" s="166" t="s">
        <v>49</v>
      </c>
      <c r="I6" s="166"/>
      <c r="J6" s="166"/>
      <c r="K6" s="166"/>
      <c r="L6" s="167" t="s">
        <v>11</v>
      </c>
    </row>
    <row r="7" spans="1:13" s="7" customFormat="1" ht="24" customHeight="1">
      <c r="A7" s="165"/>
      <c r="B7" s="165"/>
      <c r="C7" s="165"/>
      <c r="D7" s="165" t="s">
        <v>45</v>
      </c>
      <c r="E7" s="165" t="s">
        <v>46</v>
      </c>
      <c r="F7" s="165" t="s">
        <v>47</v>
      </c>
      <c r="G7" s="165" t="s">
        <v>48</v>
      </c>
      <c r="H7" s="167" t="s">
        <v>175</v>
      </c>
      <c r="I7" s="167"/>
      <c r="J7" s="167" t="s">
        <v>174</v>
      </c>
      <c r="K7" s="167"/>
      <c r="L7" s="167"/>
    </row>
    <row r="8" spans="1:13" s="7" customFormat="1" ht="15" customHeight="1">
      <c r="A8" s="165"/>
      <c r="B8" s="165"/>
      <c r="C8" s="165"/>
      <c r="D8" s="165"/>
      <c r="E8" s="165"/>
      <c r="F8" s="165"/>
      <c r="G8" s="165"/>
      <c r="H8" s="167"/>
      <c r="I8" s="167"/>
      <c r="J8" s="168" t="s">
        <v>44</v>
      </c>
      <c r="K8" s="167" t="s">
        <v>209</v>
      </c>
      <c r="L8" s="167"/>
    </row>
    <row r="9" spans="1:13" s="7" customFormat="1" ht="24" customHeight="1">
      <c r="A9" s="165"/>
      <c r="B9" s="165"/>
      <c r="C9" s="165"/>
      <c r="D9" s="165"/>
      <c r="E9" s="165"/>
      <c r="F9" s="165"/>
      <c r="G9" s="165"/>
      <c r="H9" s="99" t="s">
        <v>2</v>
      </c>
      <c r="I9" s="99" t="s">
        <v>3</v>
      </c>
      <c r="J9" s="169"/>
      <c r="K9" s="167"/>
      <c r="L9" s="167"/>
    </row>
    <row r="10" spans="1:13" s="7" customFormat="1" ht="12.75" customHeight="1">
      <c r="A10" s="165" t="s">
        <v>18</v>
      </c>
      <c r="B10" s="165" t="s">
        <v>100</v>
      </c>
      <c r="C10" s="98" t="s">
        <v>7</v>
      </c>
      <c r="D10" s="76" t="s">
        <v>101</v>
      </c>
      <c r="E10" s="77" t="s">
        <v>91</v>
      </c>
      <c r="F10" s="77" t="s">
        <v>91</v>
      </c>
      <c r="G10" s="76" t="s">
        <v>91</v>
      </c>
      <c r="H10" s="74">
        <f>H12</f>
        <v>251304848.75999999</v>
      </c>
      <c r="I10" s="74">
        <f>I12</f>
        <v>249833231.61000001</v>
      </c>
      <c r="J10" s="74">
        <f>J13+J59+J86+J95</f>
        <v>218145110.97999999</v>
      </c>
      <c r="K10" s="74">
        <f>K13+K59+K86+K95</f>
        <v>217795018.18999997</v>
      </c>
      <c r="L10" s="63"/>
      <c r="M10" s="97"/>
    </row>
    <row r="11" spans="1:13" s="7" customFormat="1" ht="19.5" customHeight="1">
      <c r="A11" s="165"/>
      <c r="B11" s="165"/>
      <c r="C11" s="98" t="s">
        <v>37</v>
      </c>
      <c r="D11" s="76"/>
      <c r="E11" s="77"/>
      <c r="F11" s="77"/>
      <c r="G11" s="76"/>
      <c r="H11" s="72"/>
      <c r="I11" s="72"/>
      <c r="J11" s="72"/>
      <c r="K11" s="72"/>
      <c r="L11" s="63"/>
    </row>
    <row r="12" spans="1:13" s="7" customFormat="1" ht="27.75" customHeight="1">
      <c r="A12" s="165"/>
      <c r="B12" s="165"/>
      <c r="C12" s="98" t="s">
        <v>102</v>
      </c>
      <c r="D12" s="76" t="s">
        <v>101</v>
      </c>
      <c r="E12" s="76" t="s">
        <v>103</v>
      </c>
      <c r="F12" s="77" t="s">
        <v>91</v>
      </c>
      <c r="G12" s="77" t="s">
        <v>91</v>
      </c>
      <c r="H12" s="74">
        <f>H15+H61</f>
        <v>251304848.75999999</v>
      </c>
      <c r="I12" s="74">
        <f>I15+I61</f>
        <v>249833231.61000001</v>
      </c>
      <c r="J12" s="74">
        <f>J10</f>
        <v>218145110.97999999</v>
      </c>
      <c r="K12" s="74">
        <f>K10</f>
        <v>217795018.18999997</v>
      </c>
      <c r="L12" s="63"/>
    </row>
    <row r="13" spans="1:13" s="7" customFormat="1" ht="26.25" customHeight="1">
      <c r="A13" s="165" t="s">
        <v>10</v>
      </c>
      <c r="B13" s="165" t="s">
        <v>104</v>
      </c>
      <c r="C13" s="98" t="s">
        <v>7</v>
      </c>
      <c r="D13" s="76" t="s">
        <v>105</v>
      </c>
      <c r="E13" s="77" t="s">
        <v>91</v>
      </c>
      <c r="F13" s="77" t="s">
        <v>91</v>
      </c>
      <c r="G13" s="77" t="s">
        <v>91</v>
      </c>
      <c r="H13" s="74">
        <f>H18+H21+H22+H25+H28+H31+H37+H38+H39+H40+H52+H55+H58</f>
        <v>131150709.54000002</v>
      </c>
      <c r="I13" s="74">
        <f>I16+I19+I23+I26+I29+I35+I50+I53+I56</f>
        <v>130916565.27000001</v>
      </c>
      <c r="J13" s="74">
        <f>J15</f>
        <v>105911558.19</v>
      </c>
      <c r="K13" s="74">
        <f>K16+K19+K23+K26+K29+K35+K41+K44+K47+K50+K53+K56</f>
        <v>105727867.84999999</v>
      </c>
      <c r="L13" s="63"/>
      <c r="M13" s="97"/>
    </row>
    <row r="14" spans="1:13" s="7" customFormat="1" ht="17.25" customHeight="1">
      <c r="A14" s="165"/>
      <c r="B14" s="165"/>
      <c r="C14" s="98" t="s">
        <v>37</v>
      </c>
      <c r="D14" s="76"/>
      <c r="E14" s="77"/>
      <c r="F14" s="77"/>
      <c r="G14" s="77"/>
      <c r="H14" s="72"/>
      <c r="I14" s="72"/>
      <c r="J14" s="72"/>
      <c r="K14" s="72"/>
      <c r="L14" s="63"/>
    </row>
    <row r="15" spans="1:13" s="7" customFormat="1" ht="24.75" customHeight="1">
      <c r="A15" s="165"/>
      <c r="B15" s="165"/>
      <c r="C15" s="98" t="s">
        <v>102</v>
      </c>
      <c r="D15" s="76" t="s">
        <v>105</v>
      </c>
      <c r="E15" s="76" t="s">
        <v>103</v>
      </c>
      <c r="F15" s="77" t="s">
        <v>91</v>
      </c>
      <c r="G15" s="77" t="s">
        <v>91</v>
      </c>
      <c r="H15" s="74">
        <f>H13</f>
        <v>131150709.54000002</v>
      </c>
      <c r="I15" s="74">
        <f>I18+I21+I22+I25+I28+I31+I37+I38+I39+I40+I52+I55+I58</f>
        <v>130916565.27000001</v>
      </c>
      <c r="J15" s="74">
        <f>J18+J21+J22+J37+J38+J40+J43+J46+J49+J52</f>
        <v>105911558.19</v>
      </c>
      <c r="K15" s="74">
        <f>K13</f>
        <v>105727867.84999999</v>
      </c>
      <c r="L15" s="63"/>
      <c r="M15" s="97"/>
    </row>
    <row r="16" spans="1:13" s="7" customFormat="1" ht="20.25" customHeight="1">
      <c r="A16" s="165" t="s">
        <v>106</v>
      </c>
      <c r="B16" s="165" t="s">
        <v>107</v>
      </c>
      <c r="C16" s="98" t="s">
        <v>7</v>
      </c>
      <c r="D16" s="76" t="s">
        <v>108</v>
      </c>
      <c r="E16" s="77" t="s">
        <v>91</v>
      </c>
      <c r="F16" s="77" t="s">
        <v>91</v>
      </c>
      <c r="G16" s="77" t="s">
        <v>91</v>
      </c>
      <c r="H16" s="74">
        <f>H18</f>
        <v>64828760.460000001</v>
      </c>
      <c r="I16" s="74">
        <f>I18</f>
        <v>64828760.460000001</v>
      </c>
      <c r="J16" s="74">
        <f>J18</f>
        <v>84256256.189999998</v>
      </c>
      <c r="K16" s="74">
        <f>K18</f>
        <v>84256256.189999998</v>
      </c>
      <c r="L16" s="63"/>
    </row>
    <row r="17" spans="1:12" s="7" customFormat="1" ht="18.75" customHeight="1">
      <c r="A17" s="165"/>
      <c r="B17" s="165"/>
      <c r="C17" s="98" t="s">
        <v>109</v>
      </c>
      <c r="D17" s="76"/>
      <c r="E17" s="77"/>
      <c r="F17" s="77"/>
      <c r="G17" s="77"/>
      <c r="H17" s="74"/>
      <c r="I17" s="74"/>
      <c r="J17" s="72"/>
      <c r="K17" s="72"/>
      <c r="L17" s="63"/>
    </row>
    <row r="18" spans="1:12" s="7" customFormat="1" ht="24" customHeight="1">
      <c r="A18" s="165"/>
      <c r="B18" s="165"/>
      <c r="C18" s="98" t="s">
        <v>102</v>
      </c>
      <c r="D18" s="76" t="s">
        <v>108</v>
      </c>
      <c r="E18" s="78" t="s">
        <v>103</v>
      </c>
      <c r="F18" s="77">
        <v>1102</v>
      </c>
      <c r="G18" s="76" t="s">
        <v>110</v>
      </c>
      <c r="H18" s="74">
        <v>64828760.460000001</v>
      </c>
      <c r="I18" s="74">
        <v>64828760.460000001</v>
      </c>
      <c r="J18" s="74">
        <v>84256256.189999998</v>
      </c>
      <c r="K18" s="74">
        <v>84256256.189999998</v>
      </c>
      <c r="L18" s="63"/>
    </row>
    <row r="19" spans="1:12" s="7" customFormat="1" ht="24" customHeight="1">
      <c r="A19" s="165" t="s">
        <v>111</v>
      </c>
      <c r="B19" s="165" t="s">
        <v>112</v>
      </c>
      <c r="C19" s="98" t="s">
        <v>7</v>
      </c>
      <c r="D19" s="76" t="s">
        <v>113</v>
      </c>
      <c r="E19" s="77" t="s">
        <v>91</v>
      </c>
      <c r="F19" s="77" t="s">
        <v>91</v>
      </c>
      <c r="G19" s="77" t="s">
        <v>91</v>
      </c>
      <c r="H19" s="74">
        <f>H21+H22</f>
        <v>7315735</v>
      </c>
      <c r="I19" s="74">
        <f>I21+I22</f>
        <v>7315735</v>
      </c>
      <c r="J19" s="74">
        <f>J21+J22</f>
        <v>6513830</v>
      </c>
      <c r="K19" s="74">
        <f>K21+K22</f>
        <v>6513830</v>
      </c>
      <c r="L19" s="63"/>
    </row>
    <row r="20" spans="1:12" s="7" customFormat="1" ht="19.5" customHeight="1">
      <c r="A20" s="165"/>
      <c r="B20" s="165"/>
      <c r="C20" s="98" t="s">
        <v>37</v>
      </c>
      <c r="D20" s="76"/>
      <c r="E20" s="77"/>
      <c r="F20" s="77"/>
      <c r="G20" s="77"/>
      <c r="H20" s="74"/>
      <c r="I20" s="74"/>
      <c r="J20" s="74"/>
      <c r="K20" s="74"/>
      <c r="L20" s="63"/>
    </row>
    <row r="21" spans="1:12" s="7" customFormat="1" ht="21" customHeight="1">
      <c r="A21" s="165"/>
      <c r="B21" s="165"/>
      <c r="C21" s="165" t="s">
        <v>102</v>
      </c>
      <c r="D21" s="76" t="s">
        <v>113</v>
      </c>
      <c r="E21" s="76" t="s">
        <v>103</v>
      </c>
      <c r="F21" s="77">
        <v>1102</v>
      </c>
      <c r="G21" s="77">
        <v>610</v>
      </c>
      <c r="H21" s="74">
        <v>3234937</v>
      </c>
      <c r="I21" s="74">
        <v>3234937</v>
      </c>
      <c r="J21" s="74">
        <v>3234937</v>
      </c>
      <c r="K21" s="74">
        <v>3234937</v>
      </c>
      <c r="L21" s="63"/>
    </row>
    <row r="22" spans="1:12" s="7" customFormat="1" ht="20.25" customHeight="1">
      <c r="A22" s="165"/>
      <c r="B22" s="165"/>
      <c r="C22" s="170"/>
      <c r="D22" s="76" t="s">
        <v>113</v>
      </c>
      <c r="E22" s="78" t="s">
        <v>103</v>
      </c>
      <c r="F22" s="77">
        <v>1102</v>
      </c>
      <c r="G22" s="76" t="s">
        <v>110</v>
      </c>
      <c r="H22" s="74">
        <v>4080798</v>
      </c>
      <c r="I22" s="74">
        <v>4080798</v>
      </c>
      <c r="J22" s="74">
        <v>3278893</v>
      </c>
      <c r="K22" s="74">
        <v>3278893</v>
      </c>
      <c r="L22" s="63"/>
    </row>
    <row r="23" spans="1:12" s="7" customFormat="1" ht="16.5" customHeight="1">
      <c r="A23" s="165" t="s">
        <v>201</v>
      </c>
      <c r="B23" s="165" t="s">
        <v>107</v>
      </c>
      <c r="C23" s="98" t="s">
        <v>7</v>
      </c>
      <c r="D23" s="76" t="s">
        <v>108</v>
      </c>
      <c r="E23" s="77" t="s">
        <v>91</v>
      </c>
      <c r="F23" s="77" t="s">
        <v>91</v>
      </c>
      <c r="G23" s="77" t="s">
        <v>91</v>
      </c>
      <c r="H23" s="74">
        <f>H25</f>
        <v>3629742</v>
      </c>
      <c r="I23" s="74">
        <f>I25</f>
        <v>3629742</v>
      </c>
      <c r="J23" s="74">
        <f>J25</f>
        <v>0</v>
      </c>
      <c r="K23" s="74">
        <f>K25</f>
        <v>0</v>
      </c>
      <c r="L23" s="63"/>
    </row>
    <row r="24" spans="1:12" s="7" customFormat="1" ht="31.5" customHeight="1">
      <c r="A24" s="165"/>
      <c r="B24" s="165"/>
      <c r="C24" s="98" t="s">
        <v>37</v>
      </c>
      <c r="D24" s="76"/>
      <c r="E24" s="77"/>
      <c r="F24" s="77"/>
      <c r="G24" s="77"/>
      <c r="H24" s="74"/>
      <c r="I24" s="74"/>
      <c r="J24" s="74"/>
      <c r="K24" s="74"/>
      <c r="L24" s="63"/>
    </row>
    <row r="25" spans="1:12" s="7" customFormat="1" ht="24">
      <c r="A25" s="165"/>
      <c r="B25" s="165"/>
      <c r="C25" s="98" t="s">
        <v>102</v>
      </c>
      <c r="D25" s="76" t="s">
        <v>108</v>
      </c>
      <c r="E25" s="78" t="s">
        <v>103</v>
      </c>
      <c r="F25" s="77">
        <v>1102</v>
      </c>
      <c r="G25" s="76" t="s">
        <v>110</v>
      </c>
      <c r="H25" s="74">
        <v>3629742</v>
      </c>
      <c r="I25" s="74">
        <v>3629742</v>
      </c>
      <c r="J25" s="74">
        <v>0</v>
      </c>
      <c r="K25" s="74">
        <v>0</v>
      </c>
      <c r="L25" s="63"/>
    </row>
    <row r="26" spans="1:12" s="7" customFormat="1" ht="19.5" customHeight="1">
      <c r="A26" s="165" t="s">
        <v>202</v>
      </c>
      <c r="B26" s="165" t="s">
        <v>107</v>
      </c>
      <c r="C26" s="98" t="s">
        <v>7</v>
      </c>
      <c r="D26" s="76" t="s">
        <v>108</v>
      </c>
      <c r="E26" s="77" t="s">
        <v>91</v>
      </c>
      <c r="F26" s="77" t="s">
        <v>91</v>
      </c>
      <c r="G26" s="77" t="s">
        <v>91</v>
      </c>
      <c r="H26" s="74">
        <f>H28</f>
        <v>3188700</v>
      </c>
      <c r="I26" s="74">
        <f>I28</f>
        <v>3188700</v>
      </c>
      <c r="J26" s="74">
        <f>J28</f>
        <v>0</v>
      </c>
      <c r="K26" s="74">
        <f>K28</f>
        <v>0</v>
      </c>
      <c r="L26" s="63"/>
    </row>
    <row r="27" spans="1:12" s="7" customFormat="1" ht="20.25" customHeight="1">
      <c r="A27" s="165"/>
      <c r="B27" s="165"/>
      <c r="C27" s="98" t="s">
        <v>37</v>
      </c>
      <c r="D27" s="76"/>
      <c r="E27" s="77"/>
      <c r="F27" s="77"/>
      <c r="G27" s="77"/>
      <c r="H27" s="74"/>
      <c r="I27" s="74"/>
      <c r="J27" s="74"/>
      <c r="K27" s="74"/>
      <c r="L27" s="63"/>
    </row>
    <row r="28" spans="1:12" s="7" customFormat="1" ht="28.5" customHeight="1">
      <c r="A28" s="165"/>
      <c r="B28" s="165"/>
      <c r="C28" s="98" t="s">
        <v>102</v>
      </c>
      <c r="D28" s="76" t="s">
        <v>108</v>
      </c>
      <c r="E28" s="78" t="s">
        <v>103</v>
      </c>
      <c r="F28" s="77">
        <v>1102</v>
      </c>
      <c r="G28" s="76" t="s">
        <v>110</v>
      </c>
      <c r="H28" s="74">
        <v>3188700</v>
      </c>
      <c r="I28" s="74">
        <v>3188700</v>
      </c>
      <c r="J28" s="74">
        <v>0</v>
      </c>
      <c r="K28" s="74">
        <v>0</v>
      </c>
      <c r="L28" s="63"/>
    </row>
    <row r="29" spans="1:12" s="7" customFormat="1" ht="17.25" customHeight="1">
      <c r="A29" s="165" t="s">
        <v>184</v>
      </c>
      <c r="B29" s="165" t="s">
        <v>141</v>
      </c>
      <c r="C29" s="98" t="s">
        <v>7</v>
      </c>
      <c r="D29" s="79" t="s">
        <v>142</v>
      </c>
      <c r="E29" s="77" t="s">
        <v>91</v>
      </c>
      <c r="F29" s="77" t="s">
        <v>91</v>
      </c>
      <c r="G29" s="77" t="s">
        <v>91</v>
      </c>
      <c r="H29" s="74">
        <f>H31</f>
        <v>1120000</v>
      </c>
      <c r="I29" s="74">
        <f>I31</f>
        <v>1120000</v>
      </c>
      <c r="J29" s="74">
        <v>0</v>
      </c>
      <c r="K29" s="74">
        <v>0</v>
      </c>
      <c r="L29" s="63"/>
    </row>
    <row r="30" spans="1:12" s="7" customFormat="1" ht="18.75" customHeight="1">
      <c r="A30" s="165"/>
      <c r="B30" s="165"/>
      <c r="C30" s="98" t="s">
        <v>37</v>
      </c>
      <c r="D30" s="79"/>
      <c r="E30" s="77"/>
      <c r="F30" s="77"/>
      <c r="G30" s="77"/>
      <c r="H30" s="74"/>
      <c r="I30" s="74"/>
      <c r="J30" s="74"/>
      <c r="K30" s="74"/>
      <c r="L30" s="63"/>
    </row>
    <row r="31" spans="1:12" s="7" customFormat="1" ht="15" customHeight="1">
      <c r="A31" s="165"/>
      <c r="B31" s="165"/>
      <c r="C31" s="98" t="s">
        <v>102</v>
      </c>
      <c r="D31" s="79" t="s">
        <v>142</v>
      </c>
      <c r="E31" s="76" t="s">
        <v>103</v>
      </c>
      <c r="F31" s="76" t="s">
        <v>118</v>
      </c>
      <c r="G31" s="77">
        <v>620</v>
      </c>
      <c r="H31" s="74">
        <v>1120000</v>
      </c>
      <c r="I31" s="74">
        <v>1120000</v>
      </c>
      <c r="J31" s="74">
        <v>0</v>
      </c>
      <c r="K31" s="74">
        <v>0</v>
      </c>
      <c r="L31" s="63"/>
    </row>
    <row r="32" spans="1:12" s="7" customFormat="1" ht="12.75" hidden="1" customHeight="1">
      <c r="A32" s="165" t="s">
        <v>114</v>
      </c>
      <c r="B32" s="165" t="s">
        <v>115</v>
      </c>
      <c r="C32" s="98" t="s">
        <v>7</v>
      </c>
      <c r="D32" s="79" t="s">
        <v>116</v>
      </c>
      <c r="E32" s="77" t="s">
        <v>91</v>
      </c>
      <c r="F32" s="77" t="s">
        <v>91</v>
      </c>
      <c r="G32" s="77" t="s">
        <v>91</v>
      </c>
      <c r="H32" s="72"/>
      <c r="I32" s="72"/>
      <c r="J32" s="72"/>
      <c r="K32" s="72"/>
      <c r="L32" s="63"/>
    </row>
    <row r="33" spans="1:12" s="7" customFormat="1" hidden="1">
      <c r="A33" s="165"/>
      <c r="B33" s="165"/>
      <c r="C33" s="98" t="s">
        <v>37</v>
      </c>
      <c r="D33" s="79" t="s">
        <v>116</v>
      </c>
      <c r="E33" s="77" t="s">
        <v>91</v>
      </c>
      <c r="F33" s="77" t="s">
        <v>91</v>
      </c>
      <c r="G33" s="77" t="s">
        <v>91</v>
      </c>
      <c r="H33" s="72"/>
      <c r="I33" s="72"/>
      <c r="J33" s="72"/>
      <c r="K33" s="72"/>
      <c r="L33" s="63"/>
    </row>
    <row r="34" spans="1:12" s="7" customFormat="1" ht="12.75" hidden="1" customHeight="1">
      <c r="A34" s="165"/>
      <c r="B34" s="165"/>
      <c r="C34" s="98" t="s">
        <v>102</v>
      </c>
      <c r="D34" s="79" t="s">
        <v>116</v>
      </c>
      <c r="E34" s="78" t="s">
        <v>117</v>
      </c>
      <c r="F34" s="79" t="s">
        <v>118</v>
      </c>
      <c r="G34" s="79" t="s">
        <v>119</v>
      </c>
      <c r="H34" s="72"/>
      <c r="I34" s="72"/>
      <c r="J34" s="72"/>
      <c r="K34" s="72"/>
      <c r="L34" s="63"/>
    </row>
    <row r="35" spans="1:12" s="7" customFormat="1" ht="13.5" customHeight="1">
      <c r="A35" s="165" t="s">
        <v>114</v>
      </c>
      <c r="B35" s="165" t="s">
        <v>121</v>
      </c>
      <c r="C35" s="98" t="s">
        <v>7</v>
      </c>
      <c r="D35" s="76" t="s">
        <v>122</v>
      </c>
      <c r="E35" s="77" t="s">
        <v>91</v>
      </c>
      <c r="F35" s="77" t="s">
        <v>91</v>
      </c>
      <c r="G35" s="77" t="s">
        <v>91</v>
      </c>
      <c r="H35" s="74">
        <f>H37+H38+H39+H40</f>
        <v>5250746.4800000004</v>
      </c>
      <c r="I35" s="74">
        <f>I37+I38+I39+I40</f>
        <v>5187818.08</v>
      </c>
      <c r="J35" s="74">
        <f>J37+J38+J39+J40</f>
        <v>4374952</v>
      </c>
      <c r="K35" s="74">
        <f>K37+K38+K39+K40</f>
        <v>4331657.8</v>
      </c>
      <c r="L35" s="63"/>
    </row>
    <row r="36" spans="1:12" s="7" customFormat="1" ht="11.25" customHeight="1">
      <c r="A36" s="165"/>
      <c r="B36" s="165"/>
      <c r="C36" s="98" t="s">
        <v>37</v>
      </c>
      <c r="D36" s="76"/>
      <c r="E36" s="77"/>
      <c r="F36" s="77"/>
      <c r="G36" s="77"/>
      <c r="H36" s="74"/>
      <c r="I36" s="72"/>
      <c r="J36" s="74"/>
      <c r="K36" s="72"/>
      <c r="L36" s="63"/>
    </row>
    <row r="37" spans="1:12" s="7" customFormat="1" ht="12.75" customHeight="1">
      <c r="A37" s="165"/>
      <c r="B37" s="165"/>
      <c r="C37" s="165" t="s">
        <v>102</v>
      </c>
      <c r="D37" s="76" t="s">
        <v>122</v>
      </c>
      <c r="E37" s="79" t="s">
        <v>103</v>
      </c>
      <c r="F37" s="79" t="s">
        <v>123</v>
      </c>
      <c r="G37" s="77">
        <v>110</v>
      </c>
      <c r="H37" s="74">
        <v>4719859</v>
      </c>
      <c r="I37" s="74">
        <v>4669260.5999999996</v>
      </c>
      <c r="J37" s="74">
        <v>4248452</v>
      </c>
      <c r="K37" s="74">
        <f>963633.8+15834+3227690</f>
        <v>4207157.8</v>
      </c>
      <c r="L37" s="63"/>
    </row>
    <row r="38" spans="1:12" s="7" customFormat="1" ht="13.5" customHeight="1">
      <c r="A38" s="165"/>
      <c r="B38" s="165"/>
      <c r="C38" s="165"/>
      <c r="D38" s="76" t="s">
        <v>122</v>
      </c>
      <c r="E38" s="79" t="s">
        <v>103</v>
      </c>
      <c r="F38" s="79" t="s">
        <v>123</v>
      </c>
      <c r="G38" s="80">
        <v>240</v>
      </c>
      <c r="H38" s="74">
        <v>124500</v>
      </c>
      <c r="I38" s="74">
        <v>113920</v>
      </c>
      <c r="J38" s="74">
        <v>124500</v>
      </c>
      <c r="K38" s="74">
        <v>124500</v>
      </c>
      <c r="L38" s="63"/>
    </row>
    <row r="39" spans="1:12" s="7" customFormat="1" ht="12.75" customHeight="1">
      <c r="A39" s="165"/>
      <c r="B39" s="165"/>
      <c r="C39" s="165"/>
      <c r="D39" s="76" t="s">
        <v>122</v>
      </c>
      <c r="E39" s="79" t="s">
        <v>103</v>
      </c>
      <c r="F39" s="79" t="s">
        <v>123</v>
      </c>
      <c r="G39" s="80">
        <v>340</v>
      </c>
      <c r="H39" s="74">
        <v>404387.48</v>
      </c>
      <c r="I39" s="74">
        <v>404387.48</v>
      </c>
      <c r="J39" s="74">
        <v>0</v>
      </c>
      <c r="K39" s="74">
        <v>0</v>
      </c>
      <c r="L39" s="63"/>
    </row>
    <row r="40" spans="1:12" s="7" customFormat="1" ht="11.25" customHeight="1">
      <c r="A40" s="165"/>
      <c r="B40" s="165"/>
      <c r="C40" s="165"/>
      <c r="D40" s="76" t="s">
        <v>122</v>
      </c>
      <c r="E40" s="79" t="s">
        <v>103</v>
      </c>
      <c r="F40" s="79" t="s">
        <v>123</v>
      </c>
      <c r="G40" s="80">
        <v>850</v>
      </c>
      <c r="H40" s="74">
        <v>2000</v>
      </c>
      <c r="I40" s="74">
        <v>250</v>
      </c>
      <c r="J40" s="74">
        <v>2000</v>
      </c>
      <c r="K40" s="74">
        <v>0</v>
      </c>
      <c r="L40" s="63"/>
    </row>
    <row r="41" spans="1:12" s="7" customFormat="1" ht="21" customHeight="1">
      <c r="A41" s="171" t="s">
        <v>120</v>
      </c>
      <c r="B41" s="171" t="s">
        <v>181</v>
      </c>
      <c r="C41" s="69" t="s">
        <v>7</v>
      </c>
      <c r="D41" s="100" t="s">
        <v>176</v>
      </c>
      <c r="E41" s="72" t="s">
        <v>91</v>
      </c>
      <c r="F41" s="72" t="s">
        <v>91</v>
      </c>
      <c r="G41" s="72" t="s">
        <v>91</v>
      </c>
      <c r="H41" s="74">
        <v>0</v>
      </c>
      <c r="I41" s="74">
        <v>0</v>
      </c>
      <c r="J41" s="74">
        <f>J43</f>
        <v>1722900</v>
      </c>
      <c r="K41" s="74">
        <f>K43</f>
        <v>1722900</v>
      </c>
      <c r="L41" s="75"/>
    </row>
    <row r="42" spans="1:12" s="7" customFormat="1" ht="17.25" customHeight="1">
      <c r="A42" s="172"/>
      <c r="B42" s="172"/>
      <c r="C42" s="69" t="s">
        <v>37</v>
      </c>
      <c r="D42" s="100" t="s">
        <v>176</v>
      </c>
      <c r="E42" s="72" t="s">
        <v>91</v>
      </c>
      <c r="F42" s="72" t="s">
        <v>91</v>
      </c>
      <c r="G42" s="72" t="s">
        <v>91</v>
      </c>
      <c r="H42" s="74"/>
      <c r="I42" s="74"/>
      <c r="J42" s="74"/>
      <c r="K42" s="74"/>
      <c r="L42" s="75"/>
    </row>
    <row r="43" spans="1:12" s="7" customFormat="1" ht="27.75" customHeight="1">
      <c r="A43" s="173"/>
      <c r="B43" s="173"/>
      <c r="C43" s="69" t="s">
        <v>102</v>
      </c>
      <c r="D43" s="100" t="s">
        <v>176</v>
      </c>
      <c r="E43" s="78" t="s">
        <v>103</v>
      </c>
      <c r="F43" s="100" t="s">
        <v>118</v>
      </c>
      <c r="G43" s="100" t="s">
        <v>110</v>
      </c>
      <c r="H43" s="74">
        <v>0</v>
      </c>
      <c r="I43" s="74">
        <v>0</v>
      </c>
      <c r="J43" s="74">
        <v>1722900</v>
      </c>
      <c r="K43" s="74">
        <v>1722900</v>
      </c>
      <c r="L43" s="75"/>
    </row>
    <row r="44" spans="1:12" s="7" customFormat="1" ht="18.75" customHeight="1">
      <c r="A44" s="171" t="s">
        <v>177</v>
      </c>
      <c r="B44" s="171" t="s">
        <v>182</v>
      </c>
      <c r="C44" s="69" t="s">
        <v>7</v>
      </c>
      <c r="D44" s="100" t="s">
        <v>178</v>
      </c>
      <c r="E44" s="72" t="s">
        <v>91</v>
      </c>
      <c r="F44" s="72" t="s">
        <v>91</v>
      </c>
      <c r="G44" s="72" t="s">
        <v>91</v>
      </c>
      <c r="H44" s="74">
        <v>0</v>
      </c>
      <c r="I44" s="74">
        <v>0</v>
      </c>
      <c r="J44" s="88">
        <f>J46</f>
        <v>4166250</v>
      </c>
      <c r="K44" s="88">
        <f>K46</f>
        <v>4166250</v>
      </c>
      <c r="L44" s="75"/>
    </row>
    <row r="45" spans="1:12" s="7" customFormat="1" ht="20.25" customHeight="1">
      <c r="A45" s="172"/>
      <c r="B45" s="172"/>
      <c r="C45" s="69" t="s">
        <v>37</v>
      </c>
      <c r="D45" s="100" t="s">
        <v>178</v>
      </c>
      <c r="E45" s="72" t="s">
        <v>91</v>
      </c>
      <c r="F45" s="72" t="s">
        <v>91</v>
      </c>
      <c r="G45" s="72" t="s">
        <v>91</v>
      </c>
      <c r="H45" s="74"/>
      <c r="I45" s="74"/>
      <c r="J45" s="74"/>
      <c r="K45" s="74"/>
      <c r="L45" s="75"/>
    </row>
    <row r="46" spans="1:12" s="7" customFormat="1" ht="31.5" customHeight="1">
      <c r="A46" s="173"/>
      <c r="B46" s="173"/>
      <c r="C46" s="69" t="s">
        <v>102</v>
      </c>
      <c r="D46" s="100" t="s">
        <v>178</v>
      </c>
      <c r="E46" s="78" t="s">
        <v>103</v>
      </c>
      <c r="F46" s="100" t="s">
        <v>118</v>
      </c>
      <c r="G46" s="100" t="s">
        <v>110</v>
      </c>
      <c r="H46" s="74">
        <v>0</v>
      </c>
      <c r="I46" s="74">
        <v>0</v>
      </c>
      <c r="J46" s="88">
        <v>4166250</v>
      </c>
      <c r="K46" s="88">
        <v>4166250</v>
      </c>
      <c r="L46" s="75"/>
    </row>
    <row r="47" spans="1:12" s="7" customFormat="1" ht="36" customHeight="1">
      <c r="A47" s="171" t="s">
        <v>179</v>
      </c>
      <c r="B47" s="171" t="s">
        <v>183</v>
      </c>
      <c r="C47" s="69" t="s">
        <v>7</v>
      </c>
      <c r="D47" s="100" t="s">
        <v>180</v>
      </c>
      <c r="E47" s="72" t="s">
        <v>91</v>
      </c>
      <c r="F47" s="72" t="s">
        <v>91</v>
      </c>
      <c r="G47" s="72" t="s">
        <v>91</v>
      </c>
      <c r="H47" s="74">
        <v>0</v>
      </c>
      <c r="I47" s="74">
        <v>0</v>
      </c>
      <c r="J47" s="88">
        <f>J49</f>
        <v>2200000</v>
      </c>
      <c r="K47" s="88">
        <f>K49</f>
        <v>2200000</v>
      </c>
      <c r="L47" s="75"/>
    </row>
    <row r="48" spans="1:12" s="7" customFormat="1" ht="33.75" customHeight="1">
      <c r="A48" s="172"/>
      <c r="B48" s="172"/>
      <c r="C48" s="69" t="s">
        <v>37</v>
      </c>
      <c r="D48" s="100" t="s">
        <v>180</v>
      </c>
      <c r="E48" s="72" t="s">
        <v>91</v>
      </c>
      <c r="F48" s="72" t="s">
        <v>91</v>
      </c>
      <c r="G48" s="72" t="s">
        <v>91</v>
      </c>
      <c r="H48" s="74"/>
      <c r="I48" s="74"/>
      <c r="J48" s="74"/>
      <c r="K48" s="74"/>
      <c r="L48" s="75"/>
    </row>
    <row r="49" spans="1:13" ht="45" customHeight="1">
      <c r="A49" s="173"/>
      <c r="B49" s="173"/>
      <c r="C49" s="69" t="s">
        <v>102</v>
      </c>
      <c r="D49" s="100" t="s">
        <v>180</v>
      </c>
      <c r="E49" s="78" t="s">
        <v>103</v>
      </c>
      <c r="F49" s="100" t="s">
        <v>118</v>
      </c>
      <c r="G49" s="100" t="s">
        <v>110</v>
      </c>
      <c r="H49" s="74">
        <v>0</v>
      </c>
      <c r="I49" s="74">
        <v>0</v>
      </c>
      <c r="J49" s="88">
        <v>2200000</v>
      </c>
      <c r="K49" s="88">
        <v>2200000</v>
      </c>
      <c r="L49" s="75"/>
    </row>
    <row r="50" spans="1:13" ht="20.25" customHeight="1">
      <c r="A50" s="165" t="s">
        <v>143</v>
      </c>
      <c r="B50" s="165" t="s">
        <v>144</v>
      </c>
      <c r="C50" s="98" t="s">
        <v>7</v>
      </c>
      <c r="D50" s="81" t="s">
        <v>145</v>
      </c>
      <c r="E50" s="77" t="s">
        <v>91</v>
      </c>
      <c r="F50" s="77" t="s">
        <v>91</v>
      </c>
      <c r="G50" s="77" t="s">
        <v>91</v>
      </c>
      <c r="H50" s="73">
        <f>H52</f>
        <v>3888323.8</v>
      </c>
      <c r="I50" s="73">
        <f>I52</f>
        <v>3774136.83</v>
      </c>
      <c r="J50" s="73">
        <f>J52</f>
        <v>2677370</v>
      </c>
      <c r="K50" s="73">
        <f>K52</f>
        <v>2536973.86</v>
      </c>
      <c r="L50" s="63"/>
    </row>
    <row r="51" spans="1:13" ht="18" customHeight="1">
      <c r="A51" s="165"/>
      <c r="B51" s="165"/>
      <c r="C51" s="98" t="s">
        <v>37</v>
      </c>
      <c r="D51" s="81"/>
      <c r="E51" s="77"/>
      <c r="F51" s="77"/>
      <c r="G51" s="77"/>
      <c r="H51" s="73"/>
      <c r="I51" s="73"/>
      <c r="J51" s="73"/>
      <c r="K51" s="73"/>
      <c r="L51" s="63"/>
    </row>
    <row r="52" spans="1:13" ht="36" customHeight="1">
      <c r="A52" s="165"/>
      <c r="B52" s="165"/>
      <c r="C52" s="98" t="s">
        <v>102</v>
      </c>
      <c r="D52" s="81" t="s">
        <v>145</v>
      </c>
      <c r="E52" s="73" t="s">
        <v>103</v>
      </c>
      <c r="F52" s="73" t="s">
        <v>118</v>
      </c>
      <c r="G52" s="77">
        <v>240</v>
      </c>
      <c r="H52" s="73">
        <v>3888323.8</v>
      </c>
      <c r="I52" s="73">
        <v>3774136.83</v>
      </c>
      <c r="J52" s="73">
        <v>2677370</v>
      </c>
      <c r="K52" s="73">
        <v>2536973.86</v>
      </c>
      <c r="L52" s="64"/>
    </row>
    <row r="53" spans="1:13" ht="39" customHeight="1">
      <c r="A53" s="165" t="s">
        <v>210</v>
      </c>
      <c r="B53" s="165" t="s">
        <v>147</v>
      </c>
      <c r="C53" s="98" t="s">
        <v>7</v>
      </c>
      <c r="D53" s="79" t="s">
        <v>148</v>
      </c>
      <c r="E53" s="77" t="s">
        <v>91</v>
      </c>
      <c r="F53" s="77" t="s">
        <v>91</v>
      </c>
      <c r="G53" s="77" t="s">
        <v>91</v>
      </c>
      <c r="H53" s="74">
        <f>H55</f>
        <v>21758347.199999999</v>
      </c>
      <c r="I53" s="73">
        <f>I55</f>
        <v>21758347.199999999</v>
      </c>
      <c r="J53" s="74">
        <f>J55</f>
        <v>0</v>
      </c>
      <c r="K53" s="73">
        <v>0</v>
      </c>
      <c r="L53" s="63"/>
    </row>
    <row r="54" spans="1:13" ht="44.25" customHeight="1">
      <c r="A54" s="165"/>
      <c r="B54" s="165"/>
      <c r="C54" s="98" t="s">
        <v>37</v>
      </c>
      <c r="D54" s="79"/>
      <c r="E54" s="77"/>
      <c r="F54" s="77"/>
      <c r="G54" s="77"/>
      <c r="H54" s="74"/>
      <c r="I54" s="73"/>
      <c r="J54" s="74"/>
      <c r="K54" s="73"/>
      <c r="L54" s="63"/>
    </row>
    <row r="55" spans="1:13" ht="39" customHeight="1">
      <c r="A55" s="165"/>
      <c r="B55" s="165"/>
      <c r="C55" s="98" t="s">
        <v>102</v>
      </c>
      <c r="D55" s="79" t="s">
        <v>148</v>
      </c>
      <c r="E55" s="76" t="s">
        <v>103</v>
      </c>
      <c r="F55" s="76" t="s">
        <v>118</v>
      </c>
      <c r="G55" s="77">
        <v>240</v>
      </c>
      <c r="H55" s="74">
        <v>21758347.199999999</v>
      </c>
      <c r="I55" s="73">
        <v>21758347.199999999</v>
      </c>
      <c r="J55" s="74">
        <v>0</v>
      </c>
      <c r="K55" s="73">
        <v>0</v>
      </c>
      <c r="L55" s="64"/>
    </row>
    <row r="56" spans="1:13" ht="32.25" customHeight="1">
      <c r="A56" s="165" t="s">
        <v>203</v>
      </c>
      <c r="B56" s="165" t="s">
        <v>149</v>
      </c>
      <c r="C56" s="98" t="s">
        <v>7</v>
      </c>
      <c r="D56" s="81" t="s">
        <v>150</v>
      </c>
      <c r="E56" s="77" t="s">
        <v>91</v>
      </c>
      <c r="F56" s="77" t="s">
        <v>91</v>
      </c>
      <c r="G56" s="77" t="s">
        <v>91</v>
      </c>
      <c r="H56" s="73">
        <f>H58</f>
        <v>20170354.600000001</v>
      </c>
      <c r="I56" s="73">
        <f>I58</f>
        <v>20113325.699999999</v>
      </c>
      <c r="J56" s="73">
        <f>J58</f>
        <v>0</v>
      </c>
      <c r="K56" s="73">
        <v>0</v>
      </c>
      <c r="L56" s="63"/>
    </row>
    <row r="57" spans="1:13" ht="30" customHeight="1">
      <c r="A57" s="165"/>
      <c r="B57" s="165"/>
      <c r="C57" s="98" t="s">
        <v>37</v>
      </c>
      <c r="D57" s="81" t="s">
        <v>150</v>
      </c>
      <c r="E57" s="77" t="s">
        <v>91</v>
      </c>
      <c r="F57" s="77" t="s">
        <v>91</v>
      </c>
      <c r="G57" s="77" t="s">
        <v>91</v>
      </c>
      <c r="H57" s="73"/>
      <c r="I57" s="73"/>
      <c r="J57" s="73"/>
      <c r="K57" s="73">
        <v>0</v>
      </c>
      <c r="L57" s="63"/>
    </row>
    <row r="58" spans="1:13" ht="31.5" customHeight="1">
      <c r="A58" s="165"/>
      <c r="B58" s="165"/>
      <c r="C58" s="98" t="s">
        <v>102</v>
      </c>
      <c r="D58" s="81" t="s">
        <v>150</v>
      </c>
      <c r="E58" s="73" t="s">
        <v>103</v>
      </c>
      <c r="F58" s="73" t="s">
        <v>118</v>
      </c>
      <c r="G58" s="73" t="s">
        <v>146</v>
      </c>
      <c r="H58" s="73">
        <v>20170354.600000001</v>
      </c>
      <c r="I58" s="73">
        <v>20113325.699999999</v>
      </c>
      <c r="J58" s="73">
        <v>0</v>
      </c>
      <c r="K58" s="73">
        <v>0</v>
      </c>
      <c r="L58" s="64"/>
    </row>
    <row r="59" spans="1:13" ht="24.75" customHeight="1">
      <c r="A59" s="165" t="s">
        <v>124</v>
      </c>
      <c r="B59" s="165" t="s">
        <v>125</v>
      </c>
      <c r="C59" s="98" t="s">
        <v>7</v>
      </c>
      <c r="D59" s="76" t="s">
        <v>126</v>
      </c>
      <c r="E59" s="77" t="s">
        <v>91</v>
      </c>
      <c r="F59" s="77" t="s">
        <v>91</v>
      </c>
      <c r="G59" s="77" t="s">
        <v>91</v>
      </c>
      <c r="H59" s="74">
        <f>H62+H66+H70+H74+H92+H78+H82</f>
        <v>120154139.21999998</v>
      </c>
      <c r="I59" s="73">
        <f>I62+I66+I70+I74+I92+I78+I82</f>
        <v>118916666.34</v>
      </c>
      <c r="J59" s="74">
        <f>J62+J66+J70+J74+J78+J82</f>
        <v>111066231.12</v>
      </c>
      <c r="K59" s="74">
        <f>K62+K66+K70+K74+K78+K82</f>
        <v>110899828.67</v>
      </c>
      <c r="L59" s="63"/>
      <c r="M59" s="114"/>
    </row>
    <row r="60" spans="1:13" ht="20.25" customHeight="1">
      <c r="A60" s="165"/>
      <c r="B60" s="165"/>
      <c r="C60" s="98" t="s">
        <v>37</v>
      </c>
      <c r="D60" s="76"/>
      <c r="E60" s="77"/>
      <c r="F60" s="77"/>
      <c r="G60" s="77"/>
      <c r="H60" s="72"/>
      <c r="I60" s="72"/>
      <c r="J60" s="72"/>
      <c r="K60" s="72"/>
      <c r="L60" s="63"/>
    </row>
    <row r="61" spans="1:13" ht="31.5" customHeight="1">
      <c r="A61" s="165"/>
      <c r="B61" s="165"/>
      <c r="C61" s="98" t="s">
        <v>102</v>
      </c>
      <c r="D61" s="76" t="s">
        <v>126</v>
      </c>
      <c r="E61" s="79" t="s">
        <v>103</v>
      </c>
      <c r="F61" s="77" t="s">
        <v>91</v>
      </c>
      <c r="G61" s="82" t="s">
        <v>91</v>
      </c>
      <c r="H61" s="73">
        <f>H59</f>
        <v>120154139.21999998</v>
      </c>
      <c r="I61" s="73">
        <f>I59</f>
        <v>118916666.34</v>
      </c>
      <c r="J61" s="73">
        <f>J59</f>
        <v>111066231.12</v>
      </c>
      <c r="K61" s="73">
        <f>K59</f>
        <v>110899828.67</v>
      </c>
      <c r="L61" s="64"/>
    </row>
    <row r="62" spans="1:13">
      <c r="A62" s="165" t="s">
        <v>127</v>
      </c>
      <c r="B62" s="165" t="s">
        <v>128</v>
      </c>
      <c r="C62" s="98" t="s">
        <v>7</v>
      </c>
      <c r="D62" s="76" t="s">
        <v>129</v>
      </c>
      <c r="E62" s="77" t="s">
        <v>91</v>
      </c>
      <c r="F62" s="77" t="s">
        <v>91</v>
      </c>
      <c r="G62" s="77" t="s">
        <v>91</v>
      </c>
      <c r="H62" s="73">
        <f>H64+H65</f>
        <v>102346075.28999999</v>
      </c>
      <c r="I62" s="73">
        <f>I64+I65</f>
        <v>102346075.28999999</v>
      </c>
      <c r="J62" s="73">
        <f>J64+J65</f>
        <v>99032783.549999997</v>
      </c>
      <c r="K62" s="73">
        <f>K64+K65</f>
        <v>99032783.549999997</v>
      </c>
      <c r="L62" s="64"/>
    </row>
    <row r="63" spans="1:13" ht="12.75" customHeight="1">
      <c r="A63" s="165"/>
      <c r="B63" s="165"/>
      <c r="C63" s="98" t="s">
        <v>37</v>
      </c>
      <c r="D63" s="76"/>
      <c r="E63" s="77"/>
      <c r="F63" s="77"/>
      <c r="G63" s="77"/>
      <c r="H63" s="90"/>
      <c r="I63" s="73"/>
      <c r="J63" s="90"/>
      <c r="K63" s="73"/>
      <c r="L63" s="64"/>
    </row>
    <row r="64" spans="1:13">
      <c r="A64" s="165"/>
      <c r="B64" s="165"/>
      <c r="C64" s="165" t="s">
        <v>102</v>
      </c>
      <c r="D64" s="76" t="s">
        <v>129</v>
      </c>
      <c r="E64" s="79" t="s">
        <v>103</v>
      </c>
      <c r="F64" s="76" t="s">
        <v>130</v>
      </c>
      <c r="G64" s="77">
        <v>610</v>
      </c>
      <c r="H64" s="73">
        <v>59408376.079999998</v>
      </c>
      <c r="I64" s="73">
        <v>59408376.079999998</v>
      </c>
      <c r="J64" s="73">
        <v>57496058</v>
      </c>
      <c r="K64" s="73">
        <v>57496058</v>
      </c>
      <c r="L64" s="64"/>
    </row>
    <row r="65" spans="1:12" ht="12.75" customHeight="1">
      <c r="A65" s="165"/>
      <c r="B65" s="165"/>
      <c r="C65" s="165"/>
      <c r="D65" s="76" t="s">
        <v>129</v>
      </c>
      <c r="E65" s="79" t="s">
        <v>103</v>
      </c>
      <c r="F65" s="76" t="s">
        <v>130</v>
      </c>
      <c r="G65" s="77">
        <v>620</v>
      </c>
      <c r="H65" s="73">
        <v>42937699.210000001</v>
      </c>
      <c r="I65" s="73">
        <v>42937699.210000001</v>
      </c>
      <c r="J65" s="73">
        <v>41536725.549999997</v>
      </c>
      <c r="K65" s="73">
        <v>41536725.549999997</v>
      </c>
      <c r="L65" s="64"/>
    </row>
    <row r="66" spans="1:12">
      <c r="A66" s="165" t="s">
        <v>131</v>
      </c>
      <c r="B66" s="165" t="s">
        <v>132</v>
      </c>
      <c r="C66" s="98" t="s">
        <v>7</v>
      </c>
      <c r="D66" s="76" t="s">
        <v>133</v>
      </c>
      <c r="E66" s="77" t="s">
        <v>91</v>
      </c>
      <c r="F66" s="77" t="s">
        <v>91</v>
      </c>
      <c r="G66" s="77" t="s">
        <v>91</v>
      </c>
      <c r="H66" s="74">
        <f>H68+H69</f>
        <v>2485122</v>
      </c>
      <c r="I66" s="74">
        <f>I68+I69</f>
        <v>2217232</v>
      </c>
      <c r="J66" s="74">
        <f>J68+J69</f>
        <v>3773633</v>
      </c>
      <c r="K66" s="74">
        <f>K68+K69</f>
        <v>3625342</v>
      </c>
      <c r="L66" s="64"/>
    </row>
    <row r="67" spans="1:12" ht="18.75" customHeight="1">
      <c r="A67" s="165"/>
      <c r="B67" s="165"/>
      <c r="C67" s="98" t="s">
        <v>37</v>
      </c>
      <c r="D67" s="76"/>
      <c r="E67" s="77"/>
      <c r="F67" s="77"/>
      <c r="G67" s="77"/>
      <c r="H67" s="90"/>
      <c r="I67" s="90"/>
      <c r="J67" s="90"/>
      <c r="K67" s="90"/>
      <c r="L67" s="64"/>
    </row>
    <row r="68" spans="1:12" ht="24.75" customHeight="1">
      <c r="A68" s="165"/>
      <c r="B68" s="165"/>
      <c r="C68" s="165" t="s">
        <v>102</v>
      </c>
      <c r="D68" s="76" t="s">
        <v>133</v>
      </c>
      <c r="E68" s="79" t="s">
        <v>103</v>
      </c>
      <c r="F68" s="76" t="s">
        <v>130</v>
      </c>
      <c r="G68" s="77">
        <v>610</v>
      </c>
      <c r="H68" s="74">
        <v>1473400</v>
      </c>
      <c r="I68" s="74">
        <v>1205510</v>
      </c>
      <c r="J68" s="74">
        <v>2366458</v>
      </c>
      <c r="K68" s="74">
        <v>2218167</v>
      </c>
      <c r="L68" s="64"/>
    </row>
    <row r="69" spans="1:12" ht="19.5" customHeight="1">
      <c r="A69" s="165"/>
      <c r="B69" s="165"/>
      <c r="C69" s="165"/>
      <c r="D69" s="76" t="s">
        <v>133</v>
      </c>
      <c r="E69" s="79" t="s">
        <v>103</v>
      </c>
      <c r="F69" s="76" t="s">
        <v>130</v>
      </c>
      <c r="G69" s="77">
        <v>620</v>
      </c>
      <c r="H69" s="74">
        <v>1011722</v>
      </c>
      <c r="I69" s="74">
        <v>1011722</v>
      </c>
      <c r="J69" s="74">
        <v>1407175</v>
      </c>
      <c r="K69" s="74">
        <v>1407175</v>
      </c>
      <c r="L69" s="64"/>
    </row>
    <row r="70" spans="1:12" ht="17.25" customHeight="1">
      <c r="A70" s="165" t="s">
        <v>185</v>
      </c>
      <c r="B70" s="165" t="s">
        <v>157</v>
      </c>
      <c r="C70" s="98" t="s">
        <v>7</v>
      </c>
      <c r="D70" s="81" t="s">
        <v>151</v>
      </c>
      <c r="E70" s="77" t="s">
        <v>91</v>
      </c>
      <c r="F70" s="77" t="s">
        <v>91</v>
      </c>
      <c r="G70" s="77" t="s">
        <v>91</v>
      </c>
      <c r="H70" s="73">
        <f>H72+H73</f>
        <v>4025793.58</v>
      </c>
      <c r="I70" s="73">
        <f>I72+I73</f>
        <v>3973059.7800000003</v>
      </c>
      <c r="J70" s="73">
        <f>J73</f>
        <v>0</v>
      </c>
      <c r="K70" s="73">
        <f>K73</f>
        <v>0</v>
      </c>
      <c r="L70" s="64"/>
    </row>
    <row r="71" spans="1:12" s="11" customFormat="1" ht="21" customHeight="1">
      <c r="A71" s="165"/>
      <c r="B71" s="165"/>
      <c r="C71" s="98" t="s">
        <v>37</v>
      </c>
      <c r="D71" s="81"/>
      <c r="E71" s="77"/>
      <c r="F71" s="77"/>
      <c r="G71" s="77"/>
      <c r="H71" s="73"/>
      <c r="I71" s="73"/>
      <c r="J71" s="73"/>
      <c r="K71" s="73"/>
      <c r="L71" s="64"/>
    </row>
    <row r="72" spans="1:12" ht="16.5" customHeight="1">
      <c r="A72" s="165"/>
      <c r="B72" s="165"/>
      <c r="C72" s="165" t="s">
        <v>102</v>
      </c>
      <c r="D72" s="76" t="s">
        <v>151</v>
      </c>
      <c r="E72" s="78" t="s">
        <v>103</v>
      </c>
      <c r="F72" s="76" t="s">
        <v>130</v>
      </c>
      <c r="G72" s="77">
        <v>610</v>
      </c>
      <c r="H72" s="74">
        <v>1977734.58</v>
      </c>
      <c r="I72" s="74">
        <v>1925000.78</v>
      </c>
      <c r="J72" s="74"/>
      <c r="K72" s="73"/>
      <c r="L72" s="64"/>
    </row>
    <row r="73" spans="1:12" ht="55.5" customHeight="1">
      <c r="A73" s="165"/>
      <c r="B73" s="165"/>
      <c r="C73" s="165"/>
      <c r="D73" s="76" t="s">
        <v>151</v>
      </c>
      <c r="E73" s="78" t="s">
        <v>103</v>
      </c>
      <c r="F73" s="76" t="s">
        <v>130</v>
      </c>
      <c r="G73" s="77">
        <v>620</v>
      </c>
      <c r="H73" s="74">
        <v>2048059</v>
      </c>
      <c r="I73" s="74">
        <v>2048059</v>
      </c>
      <c r="J73" s="74">
        <v>0</v>
      </c>
      <c r="K73" s="73">
        <v>0</v>
      </c>
      <c r="L73" s="64"/>
    </row>
    <row r="74" spans="1:12" ht="18" customHeight="1">
      <c r="A74" s="165" t="s">
        <v>186</v>
      </c>
      <c r="B74" s="165" t="s">
        <v>152</v>
      </c>
      <c r="C74" s="98" t="s">
        <v>7</v>
      </c>
      <c r="D74" s="76" t="s">
        <v>153</v>
      </c>
      <c r="E74" s="77" t="s">
        <v>91</v>
      </c>
      <c r="F74" s="77" t="s">
        <v>91</v>
      </c>
      <c r="G74" s="77" t="s">
        <v>91</v>
      </c>
      <c r="H74" s="73">
        <f>H76+H77</f>
        <v>1020000</v>
      </c>
      <c r="I74" s="73">
        <f>I76+I77</f>
        <v>753715.42</v>
      </c>
      <c r="J74" s="73">
        <f>J76+J77</f>
        <v>0</v>
      </c>
      <c r="K74" s="73">
        <v>0</v>
      </c>
      <c r="L74" s="64"/>
    </row>
    <row r="75" spans="1:12" ht="21" customHeight="1">
      <c r="A75" s="165"/>
      <c r="B75" s="165"/>
      <c r="C75" s="98" t="s">
        <v>37</v>
      </c>
      <c r="D75" s="76"/>
      <c r="E75" s="77"/>
      <c r="F75" s="77"/>
      <c r="G75" s="77"/>
      <c r="H75" s="73"/>
      <c r="I75" s="73"/>
      <c r="J75" s="73"/>
      <c r="K75" s="73"/>
      <c r="L75" s="64"/>
    </row>
    <row r="76" spans="1:12" ht="17.25" customHeight="1">
      <c r="A76" s="165"/>
      <c r="B76" s="165"/>
      <c r="C76" s="165" t="s">
        <v>102</v>
      </c>
      <c r="D76" s="76" t="s">
        <v>153</v>
      </c>
      <c r="E76" s="78" t="s">
        <v>103</v>
      </c>
      <c r="F76" s="76" t="s">
        <v>118</v>
      </c>
      <c r="G76" s="77">
        <v>610</v>
      </c>
      <c r="H76" s="74">
        <v>510000</v>
      </c>
      <c r="I76" s="73">
        <v>243715.42</v>
      </c>
      <c r="J76" s="74">
        <v>0</v>
      </c>
      <c r="K76" s="73">
        <v>0</v>
      </c>
      <c r="L76" s="64"/>
    </row>
    <row r="77" spans="1:12" ht="16.5" customHeight="1">
      <c r="A77" s="165"/>
      <c r="B77" s="165"/>
      <c r="C77" s="165"/>
      <c r="D77" s="76" t="s">
        <v>153</v>
      </c>
      <c r="E77" s="78" t="s">
        <v>103</v>
      </c>
      <c r="F77" s="76" t="s">
        <v>118</v>
      </c>
      <c r="G77" s="77">
        <v>620</v>
      </c>
      <c r="H77" s="74">
        <v>510000</v>
      </c>
      <c r="I77" s="73">
        <v>510000</v>
      </c>
      <c r="J77" s="74">
        <v>0</v>
      </c>
      <c r="K77" s="73">
        <v>0</v>
      </c>
      <c r="L77" s="64"/>
    </row>
    <row r="78" spans="1:12" ht="17.25" customHeight="1">
      <c r="A78" s="165" t="s">
        <v>135</v>
      </c>
      <c r="B78" s="165" t="s">
        <v>155</v>
      </c>
      <c r="C78" s="98" t="s">
        <v>7</v>
      </c>
      <c r="D78" s="76" t="s">
        <v>156</v>
      </c>
      <c r="E78" s="77" t="s">
        <v>91</v>
      </c>
      <c r="F78" s="77" t="s">
        <v>91</v>
      </c>
      <c r="G78" s="77" t="s">
        <v>91</v>
      </c>
      <c r="H78" s="74">
        <f>H80+H81</f>
        <v>6146276.5999999996</v>
      </c>
      <c r="I78" s="73">
        <f>I80+I81</f>
        <v>5766898.0899999999</v>
      </c>
      <c r="J78" s="74">
        <f>J80+J81</f>
        <v>5840439.5700000003</v>
      </c>
      <c r="K78" s="73">
        <f>K80+K81</f>
        <v>5829769.8600000003</v>
      </c>
      <c r="L78" s="64"/>
    </row>
    <row r="79" spans="1:12" ht="17.25" customHeight="1">
      <c r="A79" s="165"/>
      <c r="B79" s="165"/>
      <c r="C79" s="98" t="s">
        <v>37</v>
      </c>
      <c r="D79" s="76"/>
      <c r="E79" s="77"/>
      <c r="F79" s="77"/>
      <c r="G79" s="77"/>
      <c r="H79" s="74"/>
      <c r="I79" s="73"/>
      <c r="J79" s="74"/>
      <c r="K79" s="73"/>
      <c r="L79" s="64"/>
    </row>
    <row r="80" spans="1:12" ht="18.75" customHeight="1">
      <c r="A80" s="165"/>
      <c r="B80" s="165"/>
      <c r="C80" s="165" t="s">
        <v>102</v>
      </c>
      <c r="D80" s="76" t="s">
        <v>156</v>
      </c>
      <c r="E80" s="78" t="s">
        <v>103</v>
      </c>
      <c r="F80" s="76" t="s">
        <v>118</v>
      </c>
      <c r="G80" s="77" t="s">
        <v>154</v>
      </c>
      <c r="H80" s="74">
        <v>3425711.7</v>
      </c>
      <c r="I80" s="73">
        <v>3046333.19</v>
      </c>
      <c r="J80" s="74">
        <v>3057031.38</v>
      </c>
      <c r="K80" s="73">
        <f>2772189.12+274172.55</f>
        <v>3046361.67</v>
      </c>
      <c r="L80" s="64"/>
    </row>
    <row r="81" spans="1:12">
      <c r="A81" s="165"/>
      <c r="B81" s="165"/>
      <c r="C81" s="165"/>
      <c r="D81" s="76" t="s">
        <v>156</v>
      </c>
      <c r="E81" s="78" t="s">
        <v>103</v>
      </c>
      <c r="F81" s="76" t="s">
        <v>118</v>
      </c>
      <c r="G81" s="77" t="s">
        <v>110</v>
      </c>
      <c r="H81" s="74">
        <v>2720564.9</v>
      </c>
      <c r="I81" s="74">
        <v>2720564.9</v>
      </c>
      <c r="J81" s="74">
        <v>2783408.19</v>
      </c>
      <c r="K81" s="73">
        <f>250506.76+2532901.43</f>
        <v>2783408.1900000004</v>
      </c>
      <c r="L81" s="64"/>
    </row>
    <row r="82" spans="1:12">
      <c r="A82" s="165" t="s">
        <v>138</v>
      </c>
      <c r="B82" s="165" t="s">
        <v>139</v>
      </c>
      <c r="C82" s="98" t="s">
        <v>7</v>
      </c>
      <c r="D82" s="76" t="s">
        <v>140</v>
      </c>
      <c r="E82" s="77" t="s">
        <v>91</v>
      </c>
      <c r="F82" s="77" t="s">
        <v>91</v>
      </c>
      <c r="G82" s="77" t="s">
        <v>91</v>
      </c>
      <c r="H82" s="74">
        <f>H84+H85</f>
        <v>2777474.75</v>
      </c>
      <c r="I82" s="73">
        <f>I84+I85</f>
        <v>2506288.7599999998</v>
      </c>
      <c r="J82" s="74">
        <f>J84+J85</f>
        <v>2419375</v>
      </c>
      <c r="K82" s="73">
        <f>K84+K85</f>
        <v>2411933.2599999998</v>
      </c>
      <c r="L82" s="64"/>
    </row>
    <row r="83" spans="1:12" ht="24" customHeight="1">
      <c r="A83" s="165"/>
      <c r="B83" s="165"/>
      <c r="C83" s="98" t="s">
        <v>37</v>
      </c>
      <c r="D83" s="76" t="s">
        <v>140</v>
      </c>
      <c r="E83" s="77" t="s">
        <v>91</v>
      </c>
      <c r="F83" s="77" t="s">
        <v>91</v>
      </c>
      <c r="G83" s="77" t="s">
        <v>91</v>
      </c>
      <c r="H83" s="90"/>
      <c r="I83" s="73"/>
      <c r="J83" s="90"/>
      <c r="K83" s="73"/>
      <c r="L83" s="64"/>
    </row>
    <row r="84" spans="1:12">
      <c r="A84" s="165"/>
      <c r="B84" s="165"/>
      <c r="C84" s="165" t="s">
        <v>102</v>
      </c>
      <c r="D84" s="76" t="s">
        <v>140</v>
      </c>
      <c r="E84" s="79" t="s">
        <v>103</v>
      </c>
      <c r="F84" s="76" t="s">
        <v>118</v>
      </c>
      <c r="G84" s="77">
        <v>610</v>
      </c>
      <c r="H84" s="74">
        <v>2043802.17</v>
      </c>
      <c r="I84" s="73">
        <v>1772616.18</v>
      </c>
      <c r="J84" s="74">
        <v>1920138.89</v>
      </c>
      <c r="K84" s="73">
        <f>76507.88+1836189.27</f>
        <v>1912697.15</v>
      </c>
      <c r="L84" s="64"/>
    </row>
    <row r="85" spans="1:12">
      <c r="A85" s="165"/>
      <c r="B85" s="165"/>
      <c r="C85" s="165"/>
      <c r="D85" s="76" t="s">
        <v>140</v>
      </c>
      <c r="E85" s="79" t="s">
        <v>103</v>
      </c>
      <c r="F85" s="76" t="s">
        <v>118</v>
      </c>
      <c r="G85" s="77">
        <v>620</v>
      </c>
      <c r="H85" s="74">
        <v>733672.58</v>
      </c>
      <c r="I85" s="74">
        <v>733672.58</v>
      </c>
      <c r="J85" s="74">
        <v>499236.11</v>
      </c>
      <c r="K85" s="73">
        <f>19969.45+479266.66</f>
        <v>499236.11</v>
      </c>
      <c r="L85" s="64"/>
    </row>
    <row r="86" spans="1:12" ht="22.5" customHeight="1">
      <c r="A86" s="165" t="s">
        <v>172</v>
      </c>
      <c r="B86" s="165" t="s">
        <v>191</v>
      </c>
      <c r="C86" s="98" t="s">
        <v>7</v>
      </c>
      <c r="D86" s="76" t="s">
        <v>200</v>
      </c>
      <c r="E86" s="77" t="s">
        <v>91</v>
      </c>
      <c r="F86" s="77" t="s">
        <v>91</v>
      </c>
      <c r="G86" s="77" t="s">
        <v>91</v>
      </c>
      <c r="H86" s="74">
        <v>0</v>
      </c>
      <c r="I86" s="74">
        <v>0</v>
      </c>
      <c r="J86" s="74">
        <f>J89+J92</f>
        <v>1167321.67</v>
      </c>
      <c r="K86" s="74">
        <f>K89+K92</f>
        <v>1167321.67</v>
      </c>
      <c r="L86" s="64"/>
    </row>
    <row r="87" spans="1:12" ht="14.25" customHeight="1">
      <c r="A87" s="165"/>
      <c r="B87" s="165"/>
      <c r="C87" s="98" t="s">
        <v>37</v>
      </c>
      <c r="D87" s="76"/>
      <c r="E87" s="77"/>
      <c r="F87" s="77"/>
      <c r="G87" s="77"/>
      <c r="H87" s="74">
        <v>0</v>
      </c>
      <c r="I87" s="74">
        <v>0</v>
      </c>
      <c r="J87" s="72"/>
      <c r="K87" s="72"/>
      <c r="L87" s="64"/>
    </row>
    <row r="88" spans="1:12" ht="30" customHeight="1">
      <c r="A88" s="165"/>
      <c r="B88" s="165"/>
      <c r="C88" s="98" t="s">
        <v>102</v>
      </c>
      <c r="D88" s="76" t="s">
        <v>200</v>
      </c>
      <c r="E88" s="79" t="s">
        <v>103</v>
      </c>
      <c r="F88" s="77" t="s">
        <v>91</v>
      </c>
      <c r="G88" s="82" t="s">
        <v>91</v>
      </c>
      <c r="H88" s="74">
        <v>0</v>
      </c>
      <c r="I88" s="74">
        <v>0</v>
      </c>
      <c r="J88" s="73">
        <f>J86</f>
        <v>1167321.67</v>
      </c>
      <c r="K88" s="73">
        <f>K86</f>
        <v>1167321.67</v>
      </c>
      <c r="L88" s="64"/>
    </row>
    <row r="89" spans="1:12" ht="16.5" customHeight="1">
      <c r="A89" s="165" t="s">
        <v>187</v>
      </c>
      <c r="B89" s="165" t="s">
        <v>189</v>
      </c>
      <c r="C89" s="98" t="s">
        <v>7</v>
      </c>
      <c r="D89" s="83" t="s">
        <v>190</v>
      </c>
      <c r="E89" s="77" t="s">
        <v>91</v>
      </c>
      <c r="F89" s="77" t="s">
        <v>91</v>
      </c>
      <c r="G89" s="77" t="s">
        <v>91</v>
      </c>
      <c r="H89" s="74">
        <v>0</v>
      </c>
      <c r="I89" s="74">
        <v>0</v>
      </c>
      <c r="J89" s="74">
        <f>J91</f>
        <v>801905</v>
      </c>
      <c r="K89" s="74">
        <f>K91</f>
        <v>801905</v>
      </c>
      <c r="L89" s="64"/>
    </row>
    <row r="90" spans="1:12" ht="18" customHeight="1">
      <c r="A90" s="165"/>
      <c r="B90" s="165"/>
      <c r="C90" s="98" t="s">
        <v>37</v>
      </c>
      <c r="D90" s="83" t="s">
        <v>190</v>
      </c>
      <c r="E90" s="77" t="s">
        <v>91</v>
      </c>
      <c r="F90" s="77" t="s">
        <v>91</v>
      </c>
      <c r="G90" s="77" t="s">
        <v>91</v>
      </c>
      <c r="H90" s="74">
        <v>0</v>
      </c>
      <c r="I90" s="74">
        <v>0</v>
      </c>
      <c r="J90" s="90"/>
      <c r="K90" s="90"/>
      <c r="L90" s="64"/>
    </row>
    <row r="91" spans="1:12" ht="133.5" customHeight="1">
      <c r="A91" s="165"/>
      <c r="B91" s="165"/>
      <c r="C91" s="98"/>
      <c r="D91" s="83" t="s">
        <v>190</v>
      </c>
      <c r="E91" s="79" t="s">
        <v>103</v>
      </c>
      <c r="F91" s="76" t="s">
        <v>118</v>
      </c>
      <c r="G91" s="77">
        <v>620</v>
      </c>
      <c r="H91" s="74">
        <v>0</v>
      </c>
      <c r="I91" s="74">
        <v>0</v>
      </c>
      <c r="J91" s="74">
        <v>801905</v>
      </c>
      <c r="K91" s="74">
        <v>801905</v>
      </c>
      <c r="L91" s="64"/>
    </row>
    <row r="92" spans="1:12" ht="25.5" customHeight="1">
      <c r="A92" s="165" t="s">
        <v>188</v>
      </c>
      <c r="B92" s="165" t="s">
        <v>136</v>
      </c>
      <c r="C92" s="98" t="s">
        <v>7</v>
      </c>
      <c r="D92" s="83" t="s">
        <v>137</v>
      </c>
      <c r="E92" s="77" t="s">
        <v>91</v>
      </c>
      <c r="F92" s="77" t="s">
        <v>91</v>
      </c>
      <c r="G92" s="77" t="s">
        <v>91</v>
      </c>
      <c r="H92" s="74">
        <f>+H94</f>
        <v>1353397</v>
      </c>
      <c r="I92" s="73">
        <f>I94</f>
        <v>1353397</v>
      </c>
      <c r="J92" s="74">
        <f>J94</f>
        <v>365416.67</v>
      </c>
      <c r="K92" s="74">
        <f>K94</f>
        <v>365416.67</v>
      </c>
      <c r="L92" s="64"/>
    </row>
    <row r="93" spans="1:12">
      <c r="A93" s="165"/>
      <c r="B93" s="165"/>
      <c r="C93" s="98" t="s">
        <v>37</v>
      </c>
      <c r="D93" s="83"/>
      <c r="E93" s="77"/>
      <c r="F93" s="77"/>
      <c r="G93" s="77"/>
      <c r="H93" s="74"/>
      <c r="I93" s="73"/>
      <c r="J93" s="74"/>
      <c r="K93" s="74"/>
      <c r="L93" s="64"/>
    </row>
    <row r="94" spans="1:12" ht="113.25" customHeight="1">
      <c r="A94" s="165"/>
      <c r="B94" s="165"/>
      <c r="C94" s="98" t="s">
        <v>102</v>
      </c>
      <c r="D94" s="76" t="s">
        <v>137</v>
      </c>
      <c r="E94" s="76" t="s">
        <v>103</v>
      </c>
      <c r="F94" s="76" t="s">
        <v>118</v>
      </c>
      <c r="G94" s="76">
        <v>620</v>
      </c>
      <c r="H94" s="74">
        <v>1353397</v>
      </c>
      <c r="I94" s="74">
        <v>1353397</v>
      </c>
      <c r="J94" s="74">
        <v>365416.67</v>
      </c>
      <c r="K94" s="74">
        <v>365416.67</v>
      </c>
      <c r="L94" s="64"/>
    </row>
    <row r="95" spans="1:12" ht="18.75" customHeight="1">
      <c r="A95" s="165" t="s">
        <v>159</v>
      </c>
      <c r="B95" s="165" t="s">
        <v>158</v>
      </c>
      <c r="C95" s="98" t="s">
        <v>7</v>
      </c>
      <c r="D95" s="71" t="s">
        <v>160</v>
      </c>
      <c r="E95" s="71" t="s">
        <v>91</v>
      </c>
      <c r="F95" s="71" t="s">
        <v>91</v>
      </c>
      <c r="G95" s="71" t="s">
        <v>91</v>
      </c>
      <c r="H95" s="74">
        <v>0</v>
      </c>
      <c r="I95" s="74">
        <f>I97</f>
        <v>0</v>
      </c>
      <c r="J95" s="74">
        <f>J97+J98</f>
        <v>0</v>
      </c>
      <c r="K95" s="73">
        <v>0</v>
      </c>
      <c r="L95" s="64"/>
    </row>
    <row r="96" spans="1:12" ht="21.75" customHeight="1">
      <c r="A96" s="165"/>
      <c r="B96" s="165"/>
      <c r="C96" s="98" t="s">
        <v>37</v>
      </c>
      <c r="D96" s="71"/>
      <c r="E96" s="71"/>
      <c r="F96" s="71"/>
      <c r="G96" s="71"/>
      <c r="H96" s="74"/>
      <c r="I96" s="74"/>
      <c r="J96" s="74"/>
      <c r="K96" s="73"/>
      <c r="L96" s="64"/>
    </row>
    <row r="97" spans="1:12" ht="27.75" customHeight="1">
      <c r="A97" s="165"/>
      <c r="B97" s="165"/>
      <c r="C97" s="165" t="s">
        <v>102</v>
      </c>
      <c r="D97" s="71" t="s">
        <v>160</v>
      </c>
      <c r="E97" s="71" t="s">
        <v>117</v>
      </c>
      <c r="F97" s="71" t="s">
        <v>130</v>
      </c>
      <c r="G97" s="71" t="s">
        <v>119</v>
      </c>
      <c r="H97" s="74">
        <v>0</v>
      </c>
      <c r="I97" s="74">
        <v>0</v>
      </c>
      <c r="J97" s="74">
        <v>0</v>
      </c>
      <c r="K97" s="73">
        <v>0</v>
      </c>
      <c r="L97" s="64"/>
    </row>
    <row r="98" spans="1:12" ht="29.25" customHeight="1">
      <c r="A98" s="165"/>
      <c r="B98" s="165"/>
      <c r="C98" s="165"/>
      <c r="D98" s="71" t="s">
        <v>160</v>
      </c>
      <c r="E98" s="71" t="s">
        <v>117</v>
      </c>
      <c r="F98" s="71" t="s">
        <v>118</v>
      </c>
      <c r="G98" s="71" t="s">
        <v>119</v>
      </c>
      <c r="H98" s="74">
        <v>0</v>
      </c>
      <c r="I98" s="74">
        <v>0</v>
      </c>
      <c r="J98" s="74">
        <v>0</v>
      </c>
      <c r="K98" s="73">
        <v>0</v>
      </c>
      <c r="L98" s="101"/>
    </row>
    <row r="99" spans="1:12" ht="18.75">
      <c r="A99" s="175" t="s">
        <v>134</v>
      </c>
      <c r="B99" s="175"/>
      <c r="C99" s="102"/>
      <c r="D99" s="102"/>
      <c r="E99" s="102"/>
      <c r="F99" s="103"/>
      <c r="G99" s="104"/>
      <c r="H99" s="105"/>
      <c r="I99" s="105"/>
      <c r="J99" s="105"/>
      <c r="K99" s="105"/>
      <c r="L99" s="106"/>
    </row>
    <row r="100" spans="1:12" ht="18.75">
      <c r="A100" s="175" t="s">
        <v>50</v>
      </c>
      <c r="B100" s="175"/>
      <c r="C100" s="107"/>
      <c r="D100" s="102"/>
      <c r="E100" s="102"/>
      <c r="F100" s="103"/>
      <c r="G100" s="104"/>
      <c r="H100" s="105"/>
      <c r="I100" s="105"/>
      <c r="J100" s="105"/>
      <c r="K100" s="102"/>
      <c r="L100" s="106"/>
    </row>
    <row r="101" spans="1:12" ht="18.75">
      <c r="A101" s="175" t="s">
        <v>51</v>
      </c>
      <c r="B101" s="175"/>
      <c r="C101" s="107"/>
      <c r="D101" s="102"/>
      <c r="E101" s="102"/>
      <c r="F101" s="103"/>
      <c r="G101" s="104"/>
      <c r="H101" s="105"/>
      <c r="I101" s="105"/>
      <c r="J101" s="105"/>
      <c r="K101" s="102"/>
      <c r="L101" s="96"/>
    </row>
    <row r="102" spans="1:12" ht="18.75">
      <c r="A102" s="175" t="s">
        <v>52</v>
      </c>
      <c r="B102" s="175"/>
      <c r="C102" s="107"/>
      <c r="D102" s="102"/>
      <c r="E102" s="102"/>
      <c r="F102" s="103"/>
      <c r="G102" s="104"/>
      <c r="H102" s="105"/>
      <c r="I102" s="105"/>
      <c r="J102" s="105"/>
      <c r="K102" s="102"/>
      <c r="L102" s="96"/>
    </row>
    <row r="103" spans="1:12" ht="22.5">
      <c r="A103" s="108" t="s">
        <v>53</v>
      </c>
      <c r="B103" s="108"/>
      <c r="C103" s="107"/>
      <c r="D103" s="102"/>
      <c r="E103" s="102"/>
      <c r="F103" s="103"/>
      <c r="G103" s="104"/>
      <c r="H103" s="105"/>
      <c r="I103" s="105"/>
      <c r="J103" s="105"/>
      <c r="K103" s="102"/>
      <c r="L103" s="96"/>
    </row>
    <row r="104" spans="1:12" ht="18.75">
      <c r="A104" s="109" t="s">
        <v>211</v>
      </c>
      <c r="B104" s="110"/>
      <c r="C104" s="111"/>
      <c r="D104" s="110"/>
      <c r="E104" s="110"/>
      <c r="F104" s="103"/>
      <c r="G104" s="104"/>
      <c r="H104" s="105"/>
      <c r="I104" s="105"/>
      <c r="J104" s="105"/>
      <c r="K104" s="109" t="s">
        <v>212</v>
      </c>
      <c r="L104" s="112"/>
    </row>
    <row r="105" spans="1:12" ht="18.75">
      <c r="A105" s="176"/>
      <c r="B105" s="176"/>
      <c r="C105" s="53"/>
      <c r="J105" s="65"/>
    </row>
    <row r="106" spans="1:12" ht="18.75">
      <c r="A106" s="57"/>
      <c r="B106" s="57"/>
      <c r="C106" s="53"/>
      <c r="J106"/>
    </row>
    <row r="107" spans="1:12" ht="15.75">
      <c r="A107" s="33"/>
      <c r="B107" s="33"/>
      <c r="C107" s="58"/>
      <c r="D107" s="33"/>
      <c r="E107" s="33"/>
      <c r="F107" s="33"/>
      <c r="G107" s="59"/>
      <c r="H107" s="59"/>
      <c r="I107" s="59"/>
      <c r="J107"/>
    </row>
    <row r="108" spans="1:12">
      <c r="A108" s="174"/>
      <c r="B108" s="174"/>
      <c r="C108" s="174"/>
      <c r="D108" s="174"/>
      <c r="E108" s="174"/>
      <c r="J108" s="65"/>
    </row>
    <row r="109" spans="1:12">
      <c r="A109" s="174"/>
      <c r="B109" s="174"/>
      <c r="C109" s="174"/>
      <c r="D109" s="174"/>
      <c r="E109" s="174"/>
      <c r="J109" s="65"/>
    </row>
    <row r="110" spans="1:12">
      <c r="J110" s="65"/>
    </row>
    <row r="111" spans="1:12">
      <c r="J111" s="65"/>
    </row>
    <row r="112" spans="1:12">
      <c r="J112"/>
    </row>
    <row r="113" spans="10:10">
      <c r="J113"/>
    </row>
    <row r="114" spans="10:10">
      <c r="J114" s="65"/>
    </row>
    <row r="115" spans="10:10">
      <c r="J115" s="65"/>
    </row>
    <row r="116" spans="10:10">
      <c r="J116" s="65"/>
    </row>
    <row r="117" spans="10:10">
      <c r="J117" s="65"/>
    </row>
    <row r="118" spans="10:10">
      <c r="J118"/>
    </row>
    <row r="119" spans="10:10">
      <c r="J119"/>
    </row>
    <row r="120" spans="10:10">
      <c r="J120" s="65"/>
    </row>
    <row r="121" spans="10:10">
      <c r="J121" s="65"/>
    </row>
    <row r="122" spans="10:10">
      <c r="J122" s="65"/>
    </row>
    <row r="123" spans="10:10">
      <c r="J123" s="65"/>
    </row>
    <row r="124" spans="10:10">
      <c r="J124"/>
    </row>
    <row r="125" spans="10:10">
      <c r="J125"/>
    </row>
    <row r="126" spans="10:10">
      <c r="J126" s="65"/>
    </row>
    <row r="127" spans="10:10">
      <c r="J127" s="65"/>
    </row>
    <row r="128" spans="10:10">
      <c r="J128" s="65"/>
    </row>
  </sheetData>
  <mergeCells count="84">
    <mergeCell ref="B41:B43"/>
    <mergeCell ref="C97:C98"/>
    <mergeCell ref="B95:B98"/>
    <mergeCell ref="A95:A98"/>
    <mergeCell ref="B74:B77"/>
    <mergeCell ref="C76:C77"/>
    <mergeCell ref="C80:C81"/>
    <mergeCell ref="B78:B81"/>
    <mergeCell ref="A92:A94"/>
    <mergeCell ref="A78:A81"/>
    <mergeCell ref="A89:A91"/>
    <mergeCell ref="B89:B91"/>
    <mergeCell ref="A82:A85"/>
    <mergeCell ref="B82:B85"/>
    <mergeCell ref="C84:C85"/>
    <mergeCell ref="A86:A88"/>
    <mergeCell ref="B92:B94"/>
    <mergeCell ref="C72:C73"/>
    <mergeCell ref="B70:B73"/>
    <mergeCell ref="A70:A73"/>
    <mergeCell ref="A74:A77"/>
    <mergeCell ref="B86:B88"/>
    <mergeCell ref="A62:A65"/>
    <mergeCell ref="B62:B65"/>
    <mergeCell ref="C64:C65"/>
    <mergeCell ref="A66:A69"/>
    <mergeCell ref="B66:B69"/>
    <mergeCell ref="C68:C69"/>
    <mergeCell ref="A108:E109"/>
    <mergeCell ref="A99:B99"/>
    <mergeCell ref="A100:B100"/>
    <mergeCell ref="A101:B101"/>
    <mergeCell ref="A102:B102"/>
    <mergeCell ref="A105:B105"/>
    <mergeCell ref="A35:A40"/>
    <mergeCell ref="B35:B40"/>
    <mergeCell ref="C37:C40"/>
    <mergeCell ref="A59:A61"/>
    <mergeCell ref="B59:B61"/>
    <mergeCell ref="A56:A58"/>
    <mergeCell ref="B56:B58"/>
    <mergeCell ref="A50:A52"/>
    <mergeCell ref="B50:B52"/>
    <mergeCell ref="A53:A55"/>
    <mergeCell ref="B53:B55"/>
    <mergeCell ref="A44:A46"/>
    <mergeCell ref="B44:B46"/>
    <mergeCell ref="A47:A49"/>
    <mergeCell ref="B47:B49"/>
    <mergeCell ref="A41:A43"/>
    <mergeCell ref="A26:A28"/>
    <mergeCell ref="B26:B28"/>
    <mergeCell ref="A32:A34"/>
    <mergeCell ref="B32:B34"/>
    <mergeCell ref="A29:A31"/>
    <mergeCell ref="B29:B31"/>
    <mergeCell ref="A10:A12"/>
    <mergeCell ref="B10:B12"/>
    <mergeCell ref="A23:A25"/>
    <mergeCell ref="B23:B25"/>
    <mergeCell ref="K8:K9"/>
    <mergeCell ref="A13:A15"/>
    <mergeCell ref="B13:B15"/>
    <mergeCell ref="A16:A18"/>
    <mergeCell ref="B16:B18"/>
    <mergeCell ref="A19:A22"/>
    <mergeCell ref="B19:B22"/>
    <mergeCell ref="C21:C22"/>
    <mergeCell ref="J1:L1"/>
    <mergeCell ref="J2:L2"/>
    <mergeCell ref="A4:L4"/>
    <mergeCell ref="A6:A9"/>
    <mergeCell ref="B6:B9"/>
    <mergeCell ref="C6:C9"/>
    <mergeCell ref="D6:G6"/>
    <mergeCell ref="H6:K6"/>
    <mergeCell ref="L6:L9"/>
    <mergeCell ref="D7:D9"/>
    <mergeCell ref="E7:E9"/>
    <mergeCell ref="F7:F9"/>
    <mergeCell ref="G7:G9"/>
    <mergeCell ref="H7:I8"/>
    <mergeCell ref="J7:K7"/>
    <mergeCell ref="J8:J9"/>
  </mergeCells>
  <printOptions horizontalCentered="1"/>
  <pageMargins left="0.39370078740157483" right="0.39370078740157483" top="0.98425196850393704" bottom="0.39370078740157483" header="0.39370078740157483" footer="0.31496062992125984"/>
  <pageSetup paperSize="9" scale="80" firstPageNumber="4" fitToHeight="0" orientation="landscape" useFirstPageNumber="1" r:id="rId1"/>
  <headerFooter>
    <oddHeader>&amp;C&amp;"Times New Roman,обычный"&amp;P</oddHeader>
  </headerFooter>
  <rowBreaks count="4" manualBreakCount="4">
    <brk id="22" max="11" man="1"/>
    <brk id="49" max="11" man="1"/>
    <brk id="69" max="11" man="1"/>
    <brk id="91" max="11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9"/>
  <sheetViews>
    <sheetView zoomScaleNormal="100" zoomScaleSheetLayoutView="100" workbookViewId="0">
      <selection activeCell="B47" sqref="B47"/>
    </sheetView>
  </sheetViews>
  <sheetFormatPr defaultRowHeight="12.75"/>
  <cols>
    <col min="1" max="1" width="22.85546875" style="7" customWidth="1"/>
    <col min="2" max="2" width="44.42578125" style="7" customWidth="1"/>
    <col min="3" max="3" width="27.28515625" style="7" customWidth="1"/>
    <col min="4" max="6" width="19.5703125" style="7" customWidth="1"/>
    <col min="7" max="7" width="25.7109375" style="7" customWidth="1"/>
    <col min="8" max="8" width="17" style="7" customWidth="1"/>
    <col min="9" max="16384" width="9.140625" style="7"/>
  </cols>
  <sheetData>
    <row r="1" spans="1:8" s="15" customFormat="1" ht="18.75" customHeight="1">
      <c r="E1" s="31"/>
      <c r="F1" s="31"/>
      <c r="G1" s="190" t="s">
        <v>8</v>
      </c>
      <c r="H1" s="190"/>
    </row>
    <row r="2" spans="1:8" s="33" customFormat="1" ht="69" customHeight="1">
      <c r="A2" s="15"/>
      <c r="B2" s="15"/>
      <c r="C2" s="15"/>
      <c r="D2" s="15"/>
      <c r="E2" s="32"/>
      <c r="F2" s="32"/>
      <c r="G2" s="191" t="s">
        <v>17</v>
      </c>
      <c r="H2" s="191"/>
    </row>
    <row r="3" spans="1:8" s="34" customFormat="1" ht="15.75">
      <c r="A3" s="33"/>
      <c r="B3" s="33"/>
      <c r="C3" s="33"/>
      <c r="D3" s="33"/>
      <c r="E3" s="33"/>
      <c r="F3" s="6"/>
      <c r="G3" s="6"/>
    </row>
    <row r="4" spans="1:8" s="30" customFormat="1" ht="44.25" customHeight="1">
      <c r="A4" s="155" t="s">
        <v>25</v>
      </c>
      <c r="B4" s="155"/>
      <c r="C4" s="155"/>
      <c r="D4" s="155"/>
      <c r="E4" s="155"/>
      <c r="F4" s="155"/>
      <c r="G4" s="155"/>
      <c r="H4" s="155"/>
    </row>
    <row r="5" spans="1:8" s="30" customFormat="1" ht="18.75">
      <c r="H5" s="13" t="s">
        <v>29</v>
      </c>
    </row>
    <row r="6" spans="1:8" ht="24.75" customHeight="1">
      <c r="A6" s="192" t="s">
        <v>6</v>
      </c>
      <c r="B6" s="192" t="s">
        <v>19</v>
      </c>
      <c r="C6" s="192" t="s">
        <v>13</v>
      </c>
      <c r="D6" s="194" t="s">
        <v>175</v>
      </c>
      <c r="E6" s="195"/>
      <c r="F6" s="194" t="s">
        <v>174</v>
      </c>
      <c r="G6" s="195"/>
      <c r="H6" s="192" t="s">
        <v>12</v>
      </c>
    </row>
    <row r="7" spans="1:8" ht="30" customHeight="1">
      <c r="A7" s="193"/>
      <c r="B7" s="193"/>
      <c r="C7" s="193"/>
      <c r="D7" s="54" t="s">
        <v>2</v>
      </c>
      <c r="E7" s="54" t="s">
        <v>3</v>
      </c>
      <c r="F7" s="54" t="s">
        <v>44</v>
      </c>
      <c r="G7" s="54" t="s">
        <v>214</v>
      </c>
      <c r="H7" s="193"/>
    </row>
    <row r="8" spans="1:8" ht="17.100000000000001" customHeight="1">
      <c r="A8" s="181" t="s">
        <v>18</v>
      </c>
      <c r="B8" s="178" t="s">
        <v>161</v>
      </c>
      <c r="C8" s="60" t="s">
        <v>162</v>
      </c>
      <c r="D8" s="67">
        <f>D10+D11+D12</f>
        <v>251304848.76000002</v>
      </c>
      <c r="E8" s="67">
        <f>E10+E11+E12</f>
        <v>249833231.61000001</v>
      </c>
      <c r="F8" s="67">
        <f>F10+F11+F12</f>
        <v>218145110.97999999</v>
      </c>
      <c r="G8" s="56">
        <f>G10+G11+G12+G28</f>
        <v>217795018.18999997</v>
      </c>
      <c r="H8" s="24"/>
    </row>
    <row r="9" spans="1:8" ht="17.100000000000001" customHeight="1">
      <c r="A9" s="182"/>
      <c r="B9" s="179"/>
      <c r="C9" s="61" t="s">
        <v>37</v>
      </c>
      <c r="D9" s="67"/>
      <c r="E9" s="85"/>
      <c r="F9" s="67"/>
      <c r="G9" s="56"/>
      <c r="H9" s="24"/>
    </row>
    <row r="10" spans="1:8" ht="17.100000000000001" customHeight="1">
      <c r="A10" s="182"/>
      <c r="B10" s="179"/>
      <c r="C10" s="61" t="s">
        <v>4</v>
      </c>
      <c r="D10" s="85">
        <f t="shared" ref="D10:E11" si="0">D15+D20</f>
        <v>18916521.34</v>
      </c>
      <c r="E10" s="85">
        <f t="shared" si="0"/>
        <v>18916521.34</v>
      </c>
      <c r="F10" s="67">
        <v>0</v>
      </c>
      <c r="G10" s="56">
        <f>G15</f>
        <v>0</v>
      </c>
      <c r="H10" s="35"/>
    </row>
    <row r="11" spans="1:8" ht="17.100000000000001" customHeight="1">
      <c r="A11" s="182"/>
      <c r="B11" s="179"/>
      <c r="C11" s="61" t="s">
        <v>32</v>
      </c>
      <c r="D11" s="85">
        <f t="shared" si="0"/>
        <v>31949100</v>
      </c>
      <c r="E11" s="85">
        <f t="shared" si="0"/>
        <v>31005918.289999999</v>
      </c>
      <c r="F11" s="67">
        <f>F16+F21+F26</f>
        <v>13710700</v>
      </c>
      <c r="G11" s="56">
        <f>G16+G21+G26+G31</f>
        <v>13693846.48</v>
      </c>
      <c r="H11" s="36"/>
    </row>
    <row r="12" spans="1:8" ht="17.100000000000001" customHeight="1">
      <c r="A12" s="182"/>
      <c r="B12" s="179"/>
      <c r="C12" s="61" t="s">
        <v>20</v>
      </c>
      <c r="D12" s="67">
        <f>D17+D22</f>
        <v>200439227.42000002</v>
      </c>
      <c r="E12" s="67">
        <f>E17+E22</f>
        <v>199910791.98000002</v>
      </c>
      <c r="F12" s="67">
        <f>F17+F22+F27+F32</f>
        <v>204434410.97999999</v>
      </c>
      <c r="G12" s="56">
        <f>G17+G22+G27+G32</f>
        <v>204101171.70999998</v>
      </c>
      <c r="H12" s="36"/>
    </row>
    <row r="13" spans="1:8" ht="17.100000000000001" customHeight="1">
      <c r="A13" s="183" t="s">
        <v>10</v>
      </c>
      <c r="B13" s="178" t="s">
        <v>163</v>
      </c>
      <c r="C13" s="61" t="s">
        <v>162</v>
      </c>
      <c r="D13" s="67">
        <f>D15+D16+D17</f>
        <v>131150709.53999999</v>
      </c>
      <c r="E13" s="85">
        <f>E15+E16+E17</f>
        <v>130916565.27</v>
      </c>
      <c r="F13" s="67">
        <f>F15+F16+F17</f>
        <v>105911558.19</v>
      </c>
      <c r="G13" s="56">
        <f>G15+G16+G17</f>
        <v>105727867.84999999</v>
      </c>
      <c r="H13" s="36"/>
    </row>
    <row r="14" spans="1:8" ht="17.100000000000001" customHeight="1">
      <c r="A14" s="184"/>
      <c r="B14" s="179"/>
      <c r="C14" s="61" t="s">
        <v>37</v>
      </c>
      <c r="D14" s="67"/>
      <c r="E14" s="86"/>
      <c r="F14" s="67"/>
      <c r="G14" s="87"/>
      <c r="H14" s="36"/>
    </row>
    <row r="15" spans="1:8" ht="17.100000000000001" customHeight="1">
      <c r="A15" s="184"/>
      <c r="B15" s="179"/>
      <c r="C15" s="61" t="s">
        <v>4</v>
      </c>
      <c r="D15" s="67">
        <v>18916521.34</v>
      </c>
      <c r="E15" s="84">
        <v>18916521.34</v>
      </c>
      <c r="F15" s="67">
        <v>0</v>
      </c>
      <c r="G15" s="55">
        <v>0</v>
      </c>
      <c r="H15" s="36"/>
    </row>
    <row r="16" spans="1:8" ht="17.100000000000001" customHeight="1">
      <c r="A16" s="184"/>
      <c r="B16" s="179"/>
      <c r="C16" s="61" t="s">
        <v>32</v>
      </c>
      <c r="D16" s="67">
        <v>21217700</v>
      </c>
      <c r="E16" s="84">
        <v>21160671.100000001</v>
      </c>
      <c r="F16" s="67">
        <f>1722900+3999600</f>
        <v>5722500</v>
      </c>
      <c r="G16" s="55">
        <f>1722900+3999600</f>
        <v>5722500</v>
      </c>
      <c r="H16" s="143"/>
    </row>
    <row r="17" spans="1:8" ht="17.100000000000001" customHeight="1">
      <c r="A17" s="184"/>
      <c r="B17" s="179"/>
      <c r="C17" s="61" t="s">
        <v>20</v>
      </c>
      <c r="D17" s="67">
        <f>89984748.74+1031739.46</f>
        <v>91016488.199999988</v>
      </c>
      <c r="E17" s="84">
        <v>90839372.829999998</v>
      </c>
      <c r="F17" s="67">
        <f>2200000+84256256.19+6513830+2677370+166650+4374952</f>
        <v>100189058.19</v>
      </c>
      <c r="G17" s="55">
        <f>2200000+84256256.19+6513830+2536973.86+166650+4331657.8</f>
        <v>100005367.84999999</v>
      </c>
      <c r="H17" s="36"/>
    </row>
    <row r="18" spans="1:8" ht="17.100000000000001" customHeight="1">
      <c r="A18" s="183" t="s">
        <v>124</v>
      </c>
      <c r="B18" s="186" t="s">
        <v>164</v>
      </c>
      <c r="C18" s="61" t="s">
        <v>162</v>
      </c>
      <c r="D18" s="67">
        <f>D21+D22</f>
        <v>120154139.22000001</v>
      </c>
      <c r="E18" s="67">
        <f>E21+E22</f>
        <v>118916666.34</v>
      </c>
      <c r="F18" s="67">
        <f>F21+F22</f>
        <v>111066231.12</v>
      </c>
      <c r="G18" s="56">
        <f>SUM(G20:G22)</f>
        <v>110899828.67</v>
      </c>
      <c r="H18" s="36"/>
    </row>
    <row r="19" spans="1:8" ht="17.100000000000001" customHeight="1">
      <c r="A19" s="184"/>
      <c r="B19" s="187"/>
      <c r="C19" s="61" t="s">
        <v>37</v>
      </c>
      <c r="D19" s="67"/>
      <c r="E19" s="86"/>
      <c r="F19" s="67"/>
      <c r="G19" s="87"/>
      <c r="H19" s="36"/>
    </row>
    <row r="20" spans="1:8" ht="17.100000000000001" customHeight="1">
      <c r="A20" s="184"/>
      <c r="B20" s="187"/>
      <c r="C20" s="61" t="s">
        <v>4</v>
      </c>
      <c r="D20" s="67">
        <v>0</v>
      </c>
      <c r="E20" s="85">
        <v>0</v>
      </c>
      <c r="F20" s="67">
        <v>0</v>
      </c>
      <c r="G20" s="56">
        <v>0</v>
      </c>
      <c r="H20" s="36"/>
    </row>
    <row r="21" spans="1:8" ht="17.100000000000001" customHeight="1">
      <c r="A21" s="184"/>
      <c r="B21" s="187"/>
      <c r="C21" s="61" t="s">
        <v>32</v>
      </c>
      <c r="D21" s="67">
        <v>10731400</v>
      </c>
      <c r="E21" s="85">
        <v>9845247.1899999995</v>
      </c>
      <c r="F21" s="67">
        <f>2781898.57+2532901.43+1843333.34+479266.66</f>
        <v>7637400</v>
      </c>
      <c r="G21" s="56">
        <f>2772189.12+2532901.43+1836189.27+479266.66</f>
        <v>7620546.4800000004</v>
      </c>
      <c r="H21" s="36"/>
    </row>
    <row r="22" spans="1:8" ht="17.100000000000001" customHeight="1">
      <c r="A22" s="185"/>
      <c r="B22" s="180"/>
      <c r="C22" s="61" t="s">
        <v>20</v>
      </c>
      <c r="D22" s="67">
        <f>107367120.93+2055618.29</f>
        <v>109422739.22000001</v>
      </c>
      <c r="E22" s="85">
        <v>109071419.15000001</v>
      </c>
      <c r="F22" s="67">
        <f>3773633+99032783.55+275132.81+250506.76+76805.55+19969.45</f>
        <v>103428831.12</v>
      </c>
      <c r="G22" s="56">
        <f>3625342+99032783.55+274172.55+250506.76+76507.88+19969.45</f>
        <v>103279282.19</v>
      </c>
      <c r="H22" s="36"/>
    </row>
    <row r="23" spans="1:8" s="70" customFormat="1" ht="13.5" customHeight="1">
      <c r="A23" s="188" t="s">
        <v>172</v>
      </c>
      <c r="B23" s="189" t="s">
        <v>173</v>
      </c>
      <c r="C23" s="69" t="s">
        <v>162</v>
      </c>
      <c r="D23" s="67">
        <f>D26+D27</f>
        <v>0</v>
      </c>
      <c r="E23" s="67">
        <f>E25+E26+E27</f>
        <v>0</v>
      </c>
      <c r="F23" s="67">
        <f>F26+F27</f>
        <v>1167321.67</v>
      </c>
      <c r="G23" s="67">
        <f>G25+G26+G27</f>
        <v>1167321.67</v>
      </c>
      <c r="H23" s="89"/>
    </row>
    <row r="24" spans="1:8" s="70" customFormat="1" ht="13.5" customHeight="1">
      <c r="A24" s="188"/>
      <c r="B24" s="189"/>
      <c r="C24" s="69" t="s">
        <v>37</v>
      </c>
      <c r="D24" s="67"/>
      <c r="E24" s="67"/>
      <c r="F24" s="67"/>
      <c r="G24" s="67"/>
      <c r="H24" s="89"/>
    </row>
    <row r="25" spans="1:8" s="70" customFormat="1" ht="13.5" customHeight="1">
      <c r="A25" s="188"/>
      <c r="B25" s="189"/>
      <c r="C25" s="69" t="s">
        <v>4</v>
      </c>
      <c r="D25" s="67">
        <v>0</v>
      </c>
      <c r="E25" s="67">
        <f>SUM(B25:D25)</f>
        <v>0</v>
      </c>
      <c r="F25" s="67">
        <v>0</v>
      </c>
      <c r="G25" s="67">
        <f>SUM(D25:F25)</f>
        <v>0</v>
      </c>
      <c r="H25" s="89"/>
    </row>
    <row r="26" spans="1:8" s="70" customFormat="1" ht="13.5" customHeight="1">
      <c r="A26" s="188"/>
      <c r="B26" s="189"/>
      <c r="C26" s="69" t="s">
        <v>32</v>
      </c>
      <c r="D26" s="67">
        <v>0</v>
      </c>
      <c r="E26" s="67">
        <v>0</v>
      </c>
      <c r="F26" s="67">
        <f>350800</f>
        <v>350800</v>
      </c>
      <c r="G26" s="67">
        <f>350800</f>
        <v>350800</v>
      </c>
      <c r="H26" s="89"/>
    </row>
    <row r="27" spans="1:8" s="70" customFormat="1" ht="13.5" customHeight="1">
      <c r="A27" s="188"/>
      <c r="B27" s="189"/>
      <c r="C27" s="69" t="s">
        <v>20</v>
      </c>
      <c r="D27" s="67">
        <v>0</v>
      </c>
      <c r="E27" s="67">
        <v>0</v>
      </c>
      <c r="F27" s="67">
        <f>801905+14616.67</f>
        <v>816521.67</v>
      </c>
      <c r="G27" s="67">
        <f>14616.67+801905</f>
        <v>816521.67</v>
      </c>
      <c r="H27" s="89"/>
    </row>
    <row r="28" spans="1:8" ht="21" customHeight="1">
      <c r="A28" s="178" t="s">
        <v>159</v>
      </c>
      <c r="B28" s="178" t="s">
        <v>158</v>
      </c>
      <c r="C28" s="62" t="s">
        <v>162</v>
      </c>
      <c r="D28" s="56">
        <f>SUM(D30:D32)</f>
        <v>0</v>
      </c>
      <c r="E28" s="56">
        <f>SUM(E30:E32)</f>
        <v>0</v>
      </c>
      <c r="F28" s="68">
        <f>SUM(F30:F32)</f>
        <v>0</v>
      </c>
      <c r="G28" s="56">
        <f>SUM(G30:G32)</f>
        <v>0</v>
      </c>
      <c r="H28" s="36"/>
    </row>
    <row r="29" spans="1:8" ht="18.75" customHeight="1">
      <c r="A29" s="179"/>
      <c r="B29" s="179"/>
      <c r="C29" s="62" t="s">
        <v>37</v>
      </c>
      <c r="D29" s="56"/>
      <c r="E29" s="56">
        <f>E32</f>
        <v>0</v>
      </c>
      <c r="F29" s="92"/>
      <c r="G29" s="56">
        <f>G32</f>
        <v>0</v>
      </c>
      <c r="H29" s="36"/>
    </row>
    <row r="30" spans="1:8" ht="21" customHeight="1">
      <c r="A30" s="179"/>
      <c r="B30" s="179"/>
      <c r="C30" s="62" t="s">
        <v>4</v>
      </c>
      <c r="D30" s="67">
        <v>0</v>
      </c>
      <c r="E30" s="56">
        <v>0</v>
      </c>
      <c r="F30" s="67">
        <v>0</v>
      </c>
      <c r="G30" s="56">
        <v>0</v>
      </c>
      <c r="H30" s="36"/>
    </row>
    <row r="31" spans="1:8" ht="21" customHeight="1">
      <c r="A31" s="179"/>
      <c r="B31" s="179"/>
      <c r="C31" s="62" t="s">
        <v>32</v>
      </c>
      <c r="D31" s="67">
        <v>0</v>
      </c>
      <c r="E31" s="55">
        <v>0</v>
      </c>
      <c r="F31" s="67">
        <v>0</v>
      </c>
      <c r="G31" s="55">
        <v>0</v>
      </c>
      <c r="H31" s="36"/>
    </row>
    <row r="32" spans="1:8" ht="20.25" customHeight="1">
      <c r="A32" s="180"/>
      <c r="B32" s="180"/>
      <c r="C32" s="62" t="s">
        <v>20</v>
      </c>
      <c r="D32" s="68">
        <v>0</v>
      </c>
      <c r="E32" s="55">
        <v>0</v>
      </c>
      <c r="F32" s="68">
        <v>0</v>
      </c>
      <c r="G32" s="55">
        <v>0</v>
      </c>
      <c r="H32" s="36"/>
    </row>
    <row r="33" spans="1:8" ht="17.100000000000001" customHeight="1">
      <c r="D33" s="9"/>
      <c r="E33" s="9"/>
      <c r="F33" s="9"/>
      <c r="G33" s="9"/>
      <c r="H33" s="37"/>
    </row>
    <row r="34" spans="1:8" ht="17.100000000000001" customHeight="1">
      <c r="D34" s="9"/>
      <c r="E34" s="9"/>
      <c r="F34" s="9"/>
      <c r="G34" s="9"/>
      <c r="H34" s="37"/>
    </row>
    <row r="35" spans="1:8" ht="17.100000000000001" customHeight="1">
      <c r="A35" s="66" t="s">
        <v>211</v>
      </c>
      <c r="B35" s="21"/>
      <c r="C35" s="109"/>
      <c r="D35" s="110"/>
      <c r="E35" s="111"/>
      <c r="F35" s="15"/>
      <c r="G35" s="177" t="s">
        <v>212</v>
      </c>
      <c r="H35" s="177"/>
    </row>
    <row r="36" spans="1:8" ht="17.100000000000001" customHeight="1">
      <c r="D36" s="10"/>
      <c r="E36" s="10"/>
      <c r="F36" s="10"/>
      <c r="G36" s="10"/>
      <c r="H36" s="38"/>
    </row>
    <row r="37" spans="1:8" ht="17.100000000000001" customHeight="1">
      <c r="D37" s="37"/>
      <c r="E37" s="37"/>
      <c r="F37" s="37"/>
      <c r="G37" s="37"/>
      <c r="H37" s="37"/>
    </row>
    <row r="38" spans="1:8">
      <c r="D38" s="37"/>
      <c r="E38" s="37"/>
      <c r="F38" s="37"/>
      <c r="G38" s="37"/>
      <c r="H38" s="37"/>
    </row>
    <row r="39" spans="1:8" ht="12.75" customHeight="1">
      <c r="D39" s="37"/>
      <c r="E39" s="37"/>
      <c r="F39" s="37"/>
      <c r="G39" s="37"/>
      <c r="H39" s="37"/>
    </row>
    <row r="40" spans="1:8" s="4" customFormat="1" ht="18.75">
      <c r="A40" s="7"/>
      <c r="B40" s="7"/>
      <c r="C40" s="7"/>
      <c r="D40" s="37"/>
      <c r="E40" s="37"/>
      <c r="F40" s="37"/>
      <c r="G40" s="37"/>
      <c r="H40" s="37"/>
    </row>
    <row r="41" spans="1:8">
      <c r="D41" s="37"/>
      <c r="E41" s="37"/>
      <c r="F41" s="37"/>
      <c r="G41" s="37"/>
      <c r="H41" s="37"/>
    </row>
    <row r="42" spans="1:8" ht="12.75" customHeight="1">
      <c r="D42" s="37"/>
      <c r="E42" s="37"/>
      <c r="F42" s="37"/>
      <c r="G42" s="37"/>
    </row>
    <row r="44" spans="1:8">
      <c r="D44" s="5"/>
      <c r="E44" s="5"/>
      <c r="F44" s="5"/>
      <c r="G44" s="5"/>
      <c r="H44" s="5"/>
    </row>
    <row r="45" spans="1:8" ht="12.75" customHeight="1"/>
    <row r="47" spans="1:8" ht="106.5" customHeight="1"/>
    <row r="49" ht="12.75" customHeight="1"/>
  </sheetData>
  <mergeCells count="20">
    <mergeCell ref="G1:H1"/>
    <mergeCell ref="G2:H2"/>
    <mergeCell ref="A4:H4"/>
    <mergeCell ref="A6:A7"/>
    <mergeCell ref="B6:B7"/>
    <mergeCell ref="C6:C7"/>
    <mergeCell ref="D6:E6"/>
    <mergeCell ref="F6:G6"/>
    <mergeCell ref="H6:H7"/>
    <mergeCell ref="G35:H35"/>
    <mergeCell ref="A28:A32"/>
    <mergeCell ref="B28:B32"/>
    <mergeCell ref="A8:A12"/>
    <mergeCell ref="B8:B12"/>
    <mergeCell ref="A13:A17"/>
    <mergeCell ref="B13:B17"/>
    <mergeCell ref="A18:A22"/>
    <mergeCell ref="B18:B22"/>
    <mergeCell ref="A23:A27"/>
    <mergeCell ref="B23:B27"/>
  </mergeCells>
  <printOptions horizontalCentered="1"/>
  <pageMargins left="0.39370078740157483" right="0.39370078740157483" top="0.98425196850393704" bottom="0.78740157480314965" header="0.31496062992125984" footer="0.31496062992125984"/>
  <pageSetup paperSize="9" scale="65" firstPageNumber="6" fitToHeight="2" orientation="landscape" useFirstPageNumber="1" r:id="rId1"/>
  <headerFooter>
    <oddHeader>&amp;C&amp;"Times New Roman,обычный"&amp;P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3"/>
  <sheetViews>
    <sheetView topLeftCell="A22" zoomScaleNormal="100" zoomScaleSheetLayoutView="70" workbookViewId="0">
      <selection activeCell="B46" sqref="B46:J46"/>
    </sheetView>
  </sheetViews>
  <sheetFormatPr defaultRowHeight="16.5"/>
  <cols>
    <col min="1" max="1" width="5.85546875" style="16" customWidth="1"/>
    <col min="2" max="2" width="25.42578125" style="16" customWidth="1"/>
    <col min="3" max="3" width="15.85546875" style="16" customWidth="1"/>
    <col min="4" max="4" width="16.42578125" style="16" customWidth="1"/>
    <col min="5" max="5" width="16.85546875" style="16" customWidth="1"/>
    <col min="6" max="6" width="21.85546875" style="16" customWidth="1"/>
    <col min="7" max="9" width="10" style="16" customWidth="1"/>
    <col min="10" max="10" width="17.85546875" style="16" customWidth="1"/>
    <col min="11" max="11" width="18" style="26" customWidth="1"/>
    <col min="12" max="12" width="21" style="16" bestFit="1" customWidth="1"/>
    <col min="13" max="16384" width="9.140625" style="16"/>
  </cols>
  <sheetData>
    <row r="1" spans="1:12" ht="18.75">
      <c r="I1" s="201" t="s">
        <v>9</v>
      </c>
      <c r="J1" s="201"/>
      <c r="K1" s="201"/>
      <c r="L1" s="201"/>
    </row>
    <row r="2" spans="1:12" ht="66.75" customHeight="1">
      <c r="I2" s="201" t="s">
        <v>21</v>
      </c>
      <c r="J2" s="201"/>
      <c r="K2" s="201"/>
      <c r="L2" s="201"/>
    </row>
    <row r="3" spans="1:12" ht="18.75" customHeight="1">
      <c r="A3" s="18"/>
      <c r="B3" s="18"/>
      <c r="C3" s="18"/>
      <c r="D3" s="18"/>
      <c r="E3" s="18"/>
      <c r="F3" s="209"/>
      <c r="G3" s="209"/>
      <c r="H3" s="209"/>
      <c r="J3" s="18"/>
      <c r="K3" s="16"/>
      <c r="L3" s="18"/>
    </row>
    <row r="4" spans="1:12" ht="109.5" customHeight="1">
      <c r="A4" s="210" t="s">
        <v>62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</row>
    <row r="5" spans="1:12">
      <c r="A5" s="18"/>
      <c r="B5" s="18"/>
      <c r="C5" s="18"/>
      <c r="D5" s="18"/>
      <c r="E5" s="18"/>
      <c r="F5" s="18"/>
      <c r="G5" s="18"/>
      <c r="H5" s="18"/>
      <c r="J5" s="18"/>
      <c r="K5" s="16"/>
      <c r="L5" s="18"/>
    </row>
    <row r="6" spans="1:12" s="19" customFormat="1" ht="18.75">
      <c r="K6" s="211" t="s">
        <v>29</v>
      </c>
      <c r="L6" s="211"/>
    </row>
    <row r="7" spans="1:12" s="21" customFormat="1" ht="62.25" customHeight="1">
      <c r="A7" s="207" t="s">
        <v>15</v>
      </c>
      <c r="B7" s="207" t="s">
        <v>39</v>
      </c>
      <c r="C7" s="207" t="s">
        <v>40</v>
      </c>
      <c r="D7" s="207" t="s">
        <v>30</v>
      </c>
      <c r="E7" s="204" t="s">
        <v>54</v>
      </c>
      <c r="F7" s="204" t="s">
        <v>55</v>
      </c>
      <c r="G7" s="207" t="s">
        <v>56</v>
      </c>
      <c r="H7" s="207"/>
      <c r="I7" s="207"/>
      <c r="J7" s="204" t="s">
        <v>165</v>
      </c>
      <c r="K7" s="206" t="s">
        <v>166</v>
      </c>
      <c r="L7" s="204" t="s">
        <v>57</v>
      </c>
    </row>
    <row r="8" spans="1:12" s="21" customFormat="1" ht="43.5" customHeight="1">
      <c r="A8" s="207"/>
      <c r="B8" s="207"/>
      <c r="C8" s="207"/>
      <c r="D8" s="207"/>
      <c r="E8" s="205"/>
      <c r="F8" s="205"/>
      <c r="G8" s="20" t="s">
        <v>31</v>
      </c>
      <c r="H8" s="20" t="s">
        <v>16</v>
      </c>
      <c r="I8" s="20" t="s">
        <v>41</v>
      </c>
      <c r="J8" s="205"/>
      <c r="K8" s="206"/>
      <c r="L8" s="205"/>
    </row>
    <row r="9" spans="1:12" s="21" customFormat="1" ht="16.5" customHeight="1">
      <c r="A9" s="22">
        <v>1</v>
      </c>
      <c r="B9" s="22">
        <v>2</v>
      </c>
      <c r="C9" s="22">
        <v>3</v>
      </c>
      <c r="D9" s="22">
        <v>4</v>
      </c>
      <c r="E9" s="22">
        <v>5</v>
      </c>
      <c r="F9" s="22">
        <v>6</v>
      </c>
      <c r="G9" s="22">
        <v>7</v>
      </c>
      <c r="H9" s="22">
        <v>8</v>
      </c>
      <c r="I9" s="22">
        <v>9</v>
      </c>
      <c r="J9" s="22">
        <v>10</v>
      </c>
      <c r="K9" s="22">
        <v>11</v>
      </c>
      <c r="L9" s="22">
        <v>12</v>
      </c>
    </row>
    <row r="10" spans="1:12" s="21" customFormat="1" ht="18" customHeight="1">
      <c r="A10" s="23"/>
      <c r="B10" s="196" t="s">
        <v>167</v>
      </c>
      <c r="C10" s="197"/>
      <c r="D10" s="197"/>
      <c r="E10" s="197"/>
      <c r="F10" s="198"/>
      <c r="G10" s="56">
        <v>0</v>
      </c>
      <c r="H10" s="56">
        <v>0</v>
      </c>
      <c r="I10" s="56">
        <v>0</v>
      </c>
      <c r="J10" s="56">
        <v>0</v>
      </c>
      <c r="K10" s="56">
        <v>0</v>
      </c>
      <c r="L10" s="23"/>
    </row>
    <row r="11" spans="1:12" s="21" customFormat="1" ht="18" customHeight="1">
      <c r="A11" s="23"/>
      <c r="B11" s="196" t="s">
        <v>168</v>
      </c>
      <c r="C11" s="197"/>
      <c r="D11" s="197"/>
      <c r="E11" s="197"/>
      <c r="F11" s="198"/>
      <c r="G11" s="23"/>
      <c r="H11" s="23"/>
      <c r="I11" s="23"/>
      <c r="J11" s="23"/>
      <c r="K11" s="23"/>
      <c r="L11" s="23"/>
    </row>
    <row r="12" spans="1:12" s="21" customFormat="1" ht="18" customHeight="1">
      <c r="A12" s="23"/>
      <c r="B12" s="196" t="s">
        <v>33</v>
      </c>
      <c r="C12" s="197"/>
      <c r="D12" s="197"/>
      <c r="E12" s="197"/>
      <c r="F12" s="198"/>
      <c r="G12" s="23"/>
      <c r="H12" s="23"/>
      <c r="I12" s="23"/>
      <c r="J12" s="23"/>
      <c r="K12" s="23"/>
      <c r="L12" s="23"/>
    </row>
    <row r="13" spans="1:12" s="21" customFormat="1" ht="18" customHeight="1">
      <c r="A13" s="23"/>
      <c r="B13" s="196" t="s">
        <v>34</v>
      </c>
      <c r="C13" s="197"/>
      <c r="D13" s="197"/>
      <c r="E13" s="197"/>
      <c r="F13" s="198"/>
      <c r="G13" s="23"/>
      <c r="H13" s="23"/>
      <c r="I13" s="23"/>
      <c r="J13" s="23"/>
      <c r="K13" s="23"/>
      <c r="L13" s="23"/>
    </row>
    <row r="14" spans="1:12" s="21" customFormat="1" ht="18" customHeight="1">
      <c r="A14" s="23"/>
      <c r="B14" s="24" t="s">
        <v>35</v>
      </c>
      <c r="C14" s="24"/>
      <c r="D14" s="23"/>
      <c r="E14" s="23"/>
      <c r="F14" s="23"/>
      <c r="G14" s="56">
        <v>0</v>
      </c>
      <c r="H14" s="56">
        <v>0</v>
      </c>
      <c r="I14" s="56">
        <v>0</v>
      </c>
      <c r="J14" s="56">
        <v>0</v>
      </c>
      <c r="K14" s="56">
        <v>0</v>
      </c>
      <c r="L14" s="23"/>
    </row>
    <row r="15" spans="1:12" s="21" customFormat="1" ht="18" customHeight="1">
      <c r="A15" s="23"/>
      <c r="B15" s="196" t="s">
        <v>37</v>
      </c>
      <c r="C15" s="197"/>
      <c r="D15" s="197"/>
      <c r="E15" s="197"/>
      <c r="F15" s="198"/>
      <c r="G15" s="23"/>
      <c r="H15" s="23"/>
      <c r="I15" s="23"/>
      <c r="J15" s="23"/>
      <c r="K15" s="23"/>
      <c r="L15" s="23"/>
    </row>
    <row r="16" spans="1:12" s="21" customFormat="1" ht="18" customHeight="1">
      <c r="A16" s="23"/>
      <c r="B16" s="196" t="s">
        <v>4</v>
      </c>
      <c r="C16" s="197"/>
      <c r="D16" s="197"/>
      <c r="E16" s="197"/>
      <c r="F16" s="198"/>
      <c r="G16" s="56">
        <v>0</v>
      </c>
      <c r="H16" s="56">
        <v>0</v>
      </c>
      <c r="I16" s="56">
        <v>0</v>
      </c>
      <c r="J16" s="56">
        <v>0</v>
      </c>
      <c r="K16" s="56">
        <v>0</v>
      </c>
      <c r="L16" s="23"/>
    </row>
    <row r="17" spans="1:12" s="21" customFormat="1" ht="18" customHeight="1">
      <c r="A17" s="23"/>
      <c r="B17" s="196" t="s">
        <v>32</v>
      </c>
      <c r="C17" s="197"/>
      <c r="D17" s="197"/>
      <c r="E17" s="197"/>
      <c r="F17" s="198"/>
      <c r="G17" s="56">
        <v>0</v>
      </c>
      <c r="H17" s="56">
        <v>0</v>
      </c>
      <c r="I17" s="56">
        <v>0</v>
      </c>
      <c r="J17" s="56">
        <v>0</v>
      </c>
      <c r="K17" s="56">
        <v>0</v>
      </c>
      <c r="L17" s="23"/>
    </row>
    <row r="18" spans="1:12" s="21" customFormat="1" ht="18" customHeight="1">
      <c r="A18" s="23"/>
      <c r="B18" s="196" t="s">
        <v>20</v>
      </c>
      <c r="C18" s="197"/>
      <c r="D18" s="197"/>
      <c r="E18" s="197"/>
      <c r="F18" s="198"/>
      <c r="G18" s="56">
        <v>0</v>
      </c>
      <c r="H18" s="56">
        <v>0</v>
      </c>
      <c r="I18" s="56">
        <v>0</v>
      </c>
      <c r="J18" s="56">
        <v>0</v>
      </c>
      <c r="K18" s="56">
        <v>0</v>
      </c>
      <c r="L18" s="23"/>
    </row>
    <row r="19" spans="1:12" s="21" customFormat="1" ht="18" customHeight="1">
      <c r="A19" s="23"/>
      <c r="B19" s="196" t="s">
        <v>36</v>
      </c>
      <c r="C19" s="197"/>
      <c r="D19" s="197"/>
      <c r="E19" s="197"/>
      <c r="F19" s="198"/>
      <c r="G19" s="56">
        <v>0</v>
      </c>
      <c r="H19" s="56">
        <v>0</v>
      </c>
      <c r="I19" s="56">
        <v>0</v>
      </c>
      <c r="J19" s="56">
        <v>0</v>
      </c>
      <c r="K19" s="56">
        <v>0</v>
      </c>
      <c r="L19" s="23"/>
    </row>
    <row r="20" spans="1:12" s="21" customFormat="1" ht="18" customHeight="1">
      <c r="A20" s="23"/>
      <c r="B20" s="196" t="s">
        <v>37</v>
      </c>
      <c r="C20" s="197"/>
      <c r="D20" s="197"/>
      <c r="E20" s="197"/>
      <c r="F20" s="198"/>
      <c r="G20" s="23"/>
      <c r="H20" s="23"/>
      <c r="I20" s="23"/>
      <c r="J20" s="23"/>
      <c r="K20" s="23"/>
      <c r="L20" s="23"/>
    </row>
    <row r="21" spans="1:12" s="21" customFormat="1" ht="18" customHeight="1">
      <c r="A21" s="23"/>
      <c r="B21" s="196" t="s">
        <v>4</v>
      </c>
      <c r="C21" s="197"/>
      <c r="D21" s="197"/>
      <c r="E21" s="197"/>
      <c r="F21" s="198"/>
      <c r="G21" s="56">
        <v>0</v>
      </c>
      <c r="H21" s="56">
        <v>0</v>
      </c>
      <c r="I21" s="56">
        <v>0</v>
      </c>
      <c r="J21" s="56">
        <v>0</v>
      </c>
      <c r="K21" s="56">
        <v>0</v>
      </c>
      <c r="L21" s="23"/>
    </row>
    <row r="22" spans="1:12" s="21" customFormat="1" ht="18" customHeight="1">
      <c r="A22" s="23"/>
      <c r="B22" s="196" t="s">
        <v>32</v>
      </c>
      <c r="C22" s="197"/>
      <c r="D22" s="197"/>
      <c r="E22" s="197"/>
      <c r="F22" s="198"/>
      <c r="G22" s="56">
        <v>0</v>
      </c>
      <c r="H22" s="56">
        <v>0</v>
      </c>
      <c r="I22" s="56">
        <v>0</v>
      </c>
      <c r="J22" s="56">
        <v>0</v>
      </c>
      <c r="K22" s="56">
        <v>0</v>
      </c>
      <c r="L22" s="23"/>
    </row>
    <row r="23" spans="1:12" s="21" customFormat="1" ht="18" customHeight="1">
      <c r="A23" s="23"/>
      <c r="B23" s="196" t="s">
        <v>20</v>
      </c>
      <c r="C23" s="197"/>
      <c r="D23" s="197"/>
      <c r="E23" s="197"/>
      <c r="F23" s="198"/>
      <c r="G23" s="56">
        <v>0</v>
      </c>
      <c r="H23" s="56">
        <v>0</v>
      </c>
      <c r="I23" s="56">
        <v>0</v>
      </c>
      <c r="J23" s="56">
        <v>0</v>
      </c>
      <c r="K23" s="56">
        <v>0</v>
      </c>
      <c r="L23" s="23"/>
    </row>
    <row r="24" spans="1:12" s="21" customFormat="1" ht="18" customHeight="1">
      <c r="A24" s="23"/>
      <c r="B24" s="196" t="s">
        <v>169</v>
      </c>
      <c r="C24" s="197"/>
      <c r="D24" s="197"/>
      <c r="E24" s="197"/>
      <c r="F24" s="198"/>
      <c r="G24" s="56">
        <v>0</v>
      </c>
      <c r="H24" s="56">
        <v>0</v>
      </c>
      <c r="I24" s="56">
        <v>0</v>
      </c>
      <c r="J24" s="56">
        <v>0</v>
      </c>
      <c r="K24" s="56">
        <v>0</v>
      </c>
      <c r="L24" s="23"/>
    </row>
    <row r="25" spans="1:12" s="21" customFormat="1" ht="18" customHeight="1">
      <c r="A25" s="23"/>
      <c r="B25" s="196" t="s">
        <v>168</v>
      </c>
      <c r="C25" s="197"/>
      <c r="D25" s="197"/>
      <c r="E25" s="197"/>
      <c r="F25" s="198"/>
      <c r="G25" s="23"/>
      <c r="H25" s="23"/>
      <c r="I25" s="23"/>
      <c r="J25" s="23"/>
      <c r="K25" s="23"/>
      <c r="L25" s="23"/>
    </row>
    <row r="26" spans="1:12" s="21" customFormat="1" ht="18" customHeight="1">
      <c r="A26" s="23"/>
      <c r="B26" s="196" t="s">
        <v>33</v>
      </c>
      <c r="C26" s="197"/>
      <c r="D26" s="197"/>
      <c r="E26" s="197"/>
      <c r="F26" s="198"/>
      <c r="G26" s="23"/>
      <c r="H26" s="23"/>
      <c r="I26" s="23"/>
      <c r="J26" s="23"/>
      <c r="K26" s="23"/>
      <c r="L26" s="23"/>
    </row>
    <row r="27" spans="1:12" s="21" customFormat="1" ht="18" customHeight="1">
      <c r="A27" s="23"/>
      <c r="B27" s="196" t="s">
        <v>34</v>
      </c>
      <c r="C27" s="197"/>
      <c r="D27" s="197"/>
      <c r="E27" s="197"/>
      <c r="F27" s="198"/>
      <c r="G27" s="23"/>
      <c r="H27" s="23"/>
      <c r="I27" s="23"/>
      <c r="J27" s="23"/>
      <c r="K27" s="23"/>
      <c r="L27" s="23"/>
    </row>
    <row r="28" spans="1:12" s="21" customFormat="1" ht="18" customHeight="1">
      <c r="A28" s="23"/>
      <c r="B28" s="24" t="s">
        <v>35</v>
      </c>
      <c r="C28" s="24"/>
      <c r="D28" s="23"/>
      <c r="E28" s="23"/>
      <c r="F28" s="23"/>
      <c r="G28" s="56">
        <v>0</v>
      </c>
      <c r="H28" s="56">
        <v>0</v>
      </c>
      <c r="I28" s="56">
        <v>0</v>
      </c>
      <c r="J28" s="56">
        <v>0</v>
      </c>
      <c r="K28" s="56">
        <v>0</v>
      </c>
      <c r="L28" s="23"/>
    </row>
    <row r="29" spans="1:12" s="21" customFormat="1" ht="18" customHeight="1">
      <c r="A29" s="23"/>
      <c r="B29" s="196" t="s">
        <v>37</v>
      </c>
      <c r="C29" s="197"/>
      <c r="D29" s="197"/>
      <c r="E29" s="197"/>
      <c r="F29" s="198"/>
      <c r="G29" s="23"/>
      <c r="H29" s="23"/>
      <c r="I29" s="23"/>
      <c r="J29" s="23"/>
      <c r="K29" s="23"/>
      <c r="L29" s="23"/>
    </row>
    <row r="30" spans="1:12" s="21" customFormat="1" ht="18" customHeight="1">
      <c r="A30" s="23"/>
      <c r="B30" s="196" t="s">
        <v>4</v>
      </c>
      <c r="C30" s="197"/>
      <c r="D30" s="197"/>
      <c r="E30" s="197"/>
      <c r="F30" s="198"/>
      <c r="G30" s="56">
        <v>0</v>
      </c>
      <c r="H30" s="56">
        <v>0</v>
      </c>
      <c r="I30" s="56">
        <v>0</v>
      </c>
      <c r="J30" s="56">
        <v>0</v>
      </c>
      <c r="K30" s="56">
        <v>0</v>
      </c>
      <c r="L30" s="23"/>
    </row>
    <row r="31" spans="1:12" s="21" customFormat="1" ht="18" customHeight="1">
      <c r="A31" s="23"/>
      <c r="B31" s="196" t="s">
        <v>32</v>
      </c>
      <c r="C31" s="197"/>
      <c r="D31" s="197"/>
      <c r="E31" s="197"/>
      <c r="F31" s="198"/>
      <c r="G31" s="56">
        <v>0</v>
      </c>
      <c r="H31" s="56">
        <v>0</v>
      </c>
      <c r="I31" s="56">
        <v>0</v>
      </c>
      <c r="J31" s="56">
        <v>0</v>
      </c>
      <c r="K31" s="56">
        <v>0</v>
      </c>
      <c r="L31" s="23"/>
    </row>
    <row r="32" spans="1:12" s="21" customFormat="1" ht="18" customHeight="1">
      <c r="A32" s="23"/>
      <c r="B32" s="196" t="s">
        <v>20</v>
      </c>
      <c r="C32" s="197"/>
      <c r="D32" s="197"/>
      <c r="E32" s="197"/>
      <c r="F32" s="198"/>
      <c r="G32" s="56">
        <v>0</v>
      </c>
      <c r="H32" s="56">
        <v>0</v>
      </c>
      <c r="I32" s="56">
        <v>0</v>
      </c>
      <c r="J32" s="56">
        <v>0</v>
      </c>
      <c r="K32" s="56">
        <v>0</v>
      </c>
      <c r="L32" s="23"/>
    </row>
    <row r="33" spans="1:12" s="21" customFormat="1" ht="18" customHeight="1">
      <c r="A33" s="23"/>
      <c r="B33" s="196" t="s">
        <v>36</v>
      </c>
      <c r="C33" s="197"/>
      <c r="D33" s="197"/>
      <c r="E33" s="197"/>
      <c r="F33" s="198"/>
      <c r="G33" s="56">
        <v>0</v>
      </c>
      <c r="H33" s="56">
        <v>0</v>
      </c>
      <c r="I33" s="56">
        <v>0</v>
      </c>
      <c r="J33" s="56">
        <v>0</v>
      </c>
      <c r="K33" s="56">
        <v>0</v>
      </c>
      <c r="L33" s="23"/>
    </row>
    <row r="34" spans="1:12" s="21" customFormat="1" ht="18" customHeight="1">
      <c r="A34" s="23"/>
      <c r="B34" s="196" t="s">
        <v>37</v>
      </c>
      <c r="C34" s="197"/>
      <c r="D34" s="197"/>
      <c r="E34" s="197"/>
      <c r="F34" s="198"/>
      <c r="G34" s="23"/>
      <c r="H34" s="23"/>
      <c r="I34" s="23"/>
      <c r="J34" s="23"/>
      <c r="K34" s="23"/>
      <c r="L34" s="23"/>
    </row>
    <row r="35" spans="1:12" s="21" customFormat="1" ht="18" customHeight="1">
      <c r="A35" s="23"/>
      <c r="B35" s="196" t="s">
        <v>4</v>
      </c>
      <c r="C35" s="197"/>
      <c r="D35" s="197"/>
      <c r="E35" s="197"/>
      <c r="F35" s="198"/>
      <c r="G35" s="56">
        <v>0</v>
      </c>
      <c r="H35" s="56">
        <v>0</v>
      </c>
      <c r="I35" s="56">
        <v>0</v>
      </c>
      <c r="J35" s="56">
        <v>0</v>
      </c>
      <c r="K35" s="56">
        <v>0</v>
      </c>
      <c r="L35" s="23"/>
    </row>
    <row r="36" spans="1:12" s="21" customFormat="1" ht="18" customHeight="1">
      <c r="A36" s="23"/>
      <c r="B36" s="196" t="s">
        <v>32</v>
      </c>
      <c r="C36" s="197"/>
      <c r="D36" s="197"/>
      <c r="E36" s="197"/>
      <c r="F36" s="198"/>
      <c r="G36" s="56">
        <v>0</v>
      </c>
      <c r="H36" s="56">
        <v>0</v>
      </c>
      <c r="I36" s="56">
        <v>0</v>
      </c>
      <c r="J36" s="56">
        <v>0</v>
      </c>
      <c r="K36" s="56">
        <v>0</v>
      </c>
      <c r="L36" s="23"/>
    </row>
    <row r="37" spans="1:12" s="21" customFormat="1" ht="18" customHeight="1">
      <c r="A37" s="23"/>
      <c r="B37" s="196" t="s">
        <v>20</v>
      </c>
      <c r="C37" s="197"/>
      <c r="D37" s="197"/>
      <c r="E37" s="197"/>
      <c r="F37" s="198"/>
      <c r="G37" s="56">
        <v>0</v>
      </c>
      <c r="H37" s="56">
        <v>0</v>
      </c>
      <c r="I37" s="56">
        <v>0</v>
      </c>
      <c r="J37" s="56">
        <v>0</v>
      </c>
      <c r="K37" s="56">
        <v>0</v>
      </c>
      <c r="L37" s="23"/>
    </row>
    <row r="38" spans="1:12" s="21" customFormat="1" ht="18" customHeight="1">
      <c r="A38" s="23"/>
      <c r="B38" s="196" t="s">
        <v>170</v>
      </c>
      <c r="C38" s="197"/>
      <c r="D38" s="197"/>
      <c r="E38" s="197"/>
      <c r="F38" s="198"/>
      <c r="G38" s="23"/>
      <c r="H38" s="23"/>
      <c r="I38" s="23"/>
      <c r="J38" s="23"/>
      <c r="K38" s="23"/>
      <c r="L38" s="23"/>
    </row>
    <row r="39" spans="1:12" s="21" customFormat="1" ht="18" customHeight="1">
      <c r="A39" s="23"/>
      <c r="B39" s="196" t="s">
        <v>37</v>
      </c>
      <c r="C39" s="197"/>
      <c r="D39" s="197"/>
      <c r="E39" s="197"/>
      <c r="F39" s="198"/>
      <c r="G39" s="23"/>
      <c r="H39" s="23"/>
      <c r="I39" s="23"/>
      <c r="J39" s="23"/>
      <c r="K39" s="23"/>
      <c r="L39" s="23"/>
    </row>
    <row r="40" spans="1:12" s="21" customFormat="1" ht="18" customHeight="1">
      <c r="A40" s="23"/>
      <c r="B40" s="196" t="s">
        <v>4</v>
      </c>
      <c r="C40" s="197"/>
      <c r="D40" s="197"/>
      <c r="E40" s="197"/>
      <c r="F40" s="198"/>
      <c r="G40" s="56">
        <v>0</v>
      </c>
      <c r="H40" s="56">
        <v>0</v>
      </c>
      <c r="I40" s="56">
        <v>0</v>
      </c>
      <c r="J40" s="56">
        <v>0</v>
      </c>
      <c r="K40" s="56">
        <v>0</v>
      </c>
      <c r="L40" s="23"/>
    </row>
    <row r="41" spans="1:12" s="21" customFormat="1" ht="18" customHeight="1">
      <c r="A41" s="23"/>
      <c r="B41" s="196" t="s">
        <v>32</v>
      </c>
      <c r="C41" s="197"/>
      <c r="D41" s="197"/>
      <c r="E41" s="197"/>
      <c r="F41" s="198"/>
      <c r="G41" s="56">
        <v>0</v>
      </c>
      <c r="H41" s="56">
        <v>0</v>
      </c>
      <c r="I41" s="56">
        <v>0</v>
      </c>
      <c r="J41" s="56">
        <v>0</v>
      </c>
      <c r="K41" s="56">
        <v>0</v>
      </c>
      <c r="L41" s="23"/>
    </row>
    <row r="42" spans="1:12">
      <c r="A42" s="23"/>
      <c r="B42" s="196" t="s">
        <v>20</v>
      </c>
      <c r="C42" s="197"/>
      <c r="D42" s="197"/>
      <c r="E42" s="197"/>
      <c r="F42" s="198"/>
      <c r="G42" s="56">
        <v>0</v>
      </c>
      <c r="H42" s="56">
        <v>0</v>
      </c>
      <c r="I42" s="56">
        <v>0</v>
      </c>
      <c r="J42" s="56">
        <v>0</v>
      </c>
      <c r="K42" s="56">
        <v>0</v>
      </c>
      <c r="L42" s="23"/>
    </row>
    <row r="43" spans="1:12" ht="39.75" customHeight="1">
      <c r="A43" s="199" t="s">
        <v>38</v>
      </c>
      <c r="B43" s="199"/>
      <c r="C43" s="199"/>
      <c r="D43" s="199"/>
      <c r="E43" s="199"/>
      <c r="F43" s="199"/>
      <c r="G43" s="199"/>
      <c r="H43" s="199"/>
      <c r="I43" s="199"/>
      <c r="J43" s="199"/>
      <c r="K43" s="199"/>
      <c r="L43" s="199"/>
    </row>
    <row r="44" spans="1:12" ht="34.5" customHeight="1">
      <c r="A44" s="200" t="s">
        <v>42</v>
      </c>
      <c r="B44" s="200"/>
      <c r="C44" s="200"/>
      <c r="D44" s="200"/>
      <c r="E44" s="200"/>
      <c r="F44" s="200"/>
      <c r="G44" s="200"/>
      <c r="H44" s="200"/>
      <c r="I44" s="200"/>
      <c r="J44" s="200"/>
      <c r="K44" s="200"/>
      <c r="L44" s="200"/>
    </row>
    <row r="45" spans="1:12">
      <c r="A45" s="200" t="s">
        <v>58</v>
      </c>
      <c r="B45" s="200"/>
      <c r="C45" s="200"/>
      <c r="D45" s="200"/>
      <c r="E45" s="200"/>
      <c r="F45" s="200"/>
      <c r="G45" s="200"/>
      <c r="H45" s="200"/>
      <c r="I45" s="200"/>
      <c r="J45" s="200"/>
      <c r="K45" s="200"/>
      <c r="L45" s="200"/>
    </row>
    <row r="46" spans="1:12" ht="16.5" customHeight="1">
      <c r="A46" s="25"/>
      <c r="B46" s="202" t="s">
        <v>59</v>
      </c>
      <c r="C46" s="202"/>
      <c r="D46" s="202"/>
      <c r="E46" s="202"/>
      <c r="F46" s="202"/>
      <c r="G46" s="202"/>
      <c r="H46" s="202"/>
      <c r="I46" s="202"/>
      <c r="J46" s="202"/>
      <c r="K46" s="16"/>
      <c r="L46" s="25"/>
    </row>
    <row r="47" spans="1:12" ht="16.5" customHeight="1">
      <c r="A47" s="25"/>
      <c r="B47" s="202" t="s">
        <v>60</v>
      </c>
      <c r="C47" s="202"/>
      <c r="D47" s="202"/>
      <c r="E47" s="202"/>
      <c r="F47" s="202"/>
      <c r="G47" s="202"/>
      <c r="H47" s="202"/>
      <c r="I47" s="202"/>
      <c r="J47" s="202"/>
      <c r="K47" s="202"/>
      <c r="L47" s="202"/>
    </row>
    <row r="48" spans="1:12">
      <c r="B48" s="203" t="s">
        <v>61</v>
      </c>
      <c r="C48" s="203"/>
      <c r="D48" s="203"/>
      <c r="E48" s="203"/>
      <c r="F48" s="203"/>
      <c r="G48" s="203"/>
      <c r="H48" s="203"/>
      <c r="I48" s="203"/>
      <c r="J48" s="203"/>
      <c r="K48" s="203"/>
      <c r="L48" s="203"/>
    </row>
    <row r="49" spans="1:12"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</row>
    <row r="50" spans="1:12"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</row>
    <row r="51" spans="1:12">
      <c r="A51" s="16" t="s">
        <v>215</v>
      </c>
      <c r="F51" s="208"/>
      <c r="G51" s="208"/>
      <c r="H51" s="208"/>
      <c r="I51" s="208"/>
      <c r="K51" s="16" t="s">
        <v>212</v>
      </c>
      <c r="L51" s="27"/>
    </row>
    <row r="52" spans="1:12">
      <c r="K52" s="16"/>
    </row>
    <row r="53" spans="1:12">
      <c r="K53" s="16"/>
    </row>
  </sheetData>
  <mergeCells count="53">
    <mergeCell ref="F51:I51"/>
    <mergeCell ref="F3:H3"/>
    <mergeCell ref="A4:L4"/>
    <mergeCell ref="K6:L6"/>
    <mergeCell ref="A7:A8"/>
    <mergeCell ref="B7:B8"/>
    <mergeCell ref="G7:I7"/>
    <mergeCell ref="B15:F15"/>
    <mergeCell ref="B16:F16"/>
    <mergeCell ref="B18:F18"/>
    <mergeCell ref="B17:F17"/>
    <mergeCell ref="B25:F25"/>
    <mergeCell ref="B26:F26"/>
    <mergeCell ref="B27:F27"/>
    <mergeCell ref="B19:F19"/>
    <mergeCell ref="B20:F20"/>
    <mergeCell ref="I1:L1"/>
    <mergeCell ref="I2:L2"/>
    <mergeCell ref="B46:J46"/>
    <mergeCell ref="B47:L47"/>
    <mergeCell ref="B48:L48"/>
    <mergeCell ref="B10:F10"/>
    <mergeCell ref="B12:F12"/>
    <mergeCell ref="J7:J8"/>
    <mergeCell ref="K7:K8"/>
    <mergeCell ref="L7:L8"/>
    <mergeCell ref="B11:F11"/>
    <mergeCell ref="C7:C8"/>
    <mergeCell ref="D7:D8"/>
    <mergeCell ref="E7:E8"/>
    <mergeCell ref="F7:F8"/>
    <mergeCell ref="B13:F13"/>
    <mergeCell ref="B21:F21"/>
    <mergeCell ref="B22:F22"/>
    <mergeCell ref="B23:F23"/>
    <mergeCell ref="B29:F29"/>
    <mergeCell ref="B30:F30"/>
    <mergeCell ref="B31:F31"/>
    <mergeCell ref="B24:F24"/>
    <mergeCell ref="B36:F36"/>
    <mergeCell ref="B32:F32"/>
    <mergeCell ref="B33:F33"/>
    <mergeCell ref="B34:F34"/>
    <mergeCell ref="B35:F35"/>
    <mergeCell ref="B37:F37"/>
    <mergeCell ref="B38:F38"/>
    <mergeCell ref="A43:L43"/>
    <mergeCell ref="A44:L44"/>
    <mergeCell ref="A45:L45"/>
    <mergeCell ref="B39:F39"/>
    <mergeCell ref="B40:F40"/>
    <mergeCell ref="B41:F41"/>
    <mergeCell ref="B42:F42"/>
  </mergeCells>
  <printOptions horizontalCentered="1"/>
  <pageMargins left="0.39370078740157483" right="0.39370078740157483" top="0.98425196850393704" bottom="0.59055118110236227" header="0.51181102362204722" footer="0.51181102362204722"/>
  <pageSetup paperSize="9" scale="75" fitToHeight="5" orientation="landscape" r:id="rId1"/>
  <headerFooter differentFirst="1" alignWithMargins="0">
    <oddHeader>&amp;C&amp;"Times New Roman,обычный"&amp;P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F75"/>
  <sheetViews>
    <sheetView topLeftCell="A13" zoomScaleNormal="100" zoomScaleSheetLayoutView="90" workbookViewId="0">
      <selection activeCell="A26" sqref="A26:E26"/>
    </sheetView>
  </sheetViews>
  <sheetFormatPr defaultRowHeight="12.75"/>
  <cols>
    <col min="1" max="1" width="26.42578125" customWidth="1"/>
    <col min="2" max="2" width="27" customWidth="1"/>
    <col min="3" max="3" width="28.28515625" customWidth="1"/>
    <col min="4" max="4" width="17" customWidth="1"/>
    <col min="5" max="5" width="20.28515625" customWidth="1"/>
    <col min="257" max="257" width="26.42578125" customWidth="1"/>
    <col min="258" max="258" width="27" customWidth="1"/>
    <col min="259" max="259" width="28.28515625" customWidth="1"/>
    <col min="260" max="260" width="17" customWidth="1"/>
    <col min="261" max="261" width="20.28515625" customWidth="1"/>
    <col min="513" max="513" width="26.42578125" customWidth="1"/>
    <col min="514" max="514" width="27" customWidth="1"/>
    <col min="515" max="515" width="28.28515625" customWidth="1"/>
    <col min="516" max="516" width="17" customWidth="1"/>
    <col min="517" max="517" width="20.28515625" customWidth="1"/>
    <col min="769" max="769" width="26.42578125" customWidth="1"/>
    <col min="770" max="770" width="27" customWidth="1"/>
    <col min="771" max="771" width="28.28515625" customWidth="1"/>
    <col min="772" max="772" width="17" customWidth="1"/>
    <col min="773" max="773" width="20.28515625" customWidth="1"/>
    <col min="1025" max="1025" width="26.42578125" customWidth="1"/>
    <col min="1026" max="1026" width="27" customWidth="1"/>
    <col min="1027" max="1027" width="28.28515625" customWidth="1"/>
    <col min="1028" max="1028" width="17" customWidth="1"/>
    <col min="1029" max="1029" width="20.28515625" customWidth="1"/>
    <col min="1281" max="1281" width="26.42578125" customWidth="1"/>
    <col min="1282" max="1282" width="27" customWidth="1"/>
    <col min="1283" max="1283" width="28.28515625" customWidth="1"/>
    <col min="1284" max="1284" width="17" customWidth="1"/>
    <col min="1285" max="1285" width="20.28515625" customWidth="1"/>
    <col min="1537" max="1537" width="26.42578125" customWidth="1"/>
    <col min="1538" max="1538" width="27" customWidth="1"/>
    <col min="1539" max="1539" width="28.28515625" customWidth="1"/>
    <col min="1540" max="1540" width="17" customWidth="1"/>
    <col min="1541" max="1541" width="20.28515625" customWidth="1"/>
    <col min="1793" max="1793" width="26.42578125" customWidth="1"/>
    <col min="1794" max="1794" width="27" customWidth="1"/>
    <col min="1795" max="1795" width="28.28515625" customWidth="1"/>
    <col min="1796" max="1796" width="17" customWidth="1"/>
    <col min="1797" max="1797" width="20.28515625" customWidth="1"/>
    <col min="2049" max="2049" width="26.42578125" customWidth="1"/>
    <col min="2050" max="2050" width="27" customWidth="1"/>
    <col min="2051" max="2051" width="28.28515625" customWidth="1"/>
    <col min="2052" max="2052" width="17" customWidth="1"/>
    <col min="2053" max="2053" width="20.28515625" customWidth="1"/>
    <col min="2305" max="2305" width="26.42578125" customWidth="1"/>
    <col min="2306" max="2306" width="27" customWidth="1"/>
    <col min="2307" max="2307" width="28.28515625" customWidth="1"/>
    <col min="2308" max="2308" width="17" customWidth="1"/>
    <col min="2309" max="2309" width="20.28515625" customWidth="1"/>
    <col min="2561" max="2561" width="26.42578125" customWidth="1"/>
    <col min="2562" max="2562" width="27" customWidth="1"/>
    <col min="2563" max="2563" width="28.28515625" customWidth="1"/>
    <col min="2564" max="2564" width="17" customWidth="1"/>
    <col min="2565" max="2565" width="20.28515625" customWidth="1"/>
    <col min="2817" max="2817" width="26.42578125" customWidth="1"/>
    <col min="2818" max="2818" width="27" customWidth="1"/>
    <col min="2819" max="2819" width="28.28515625" customWidth="1"/>
    <col min="2820" max="2820" width="17" customWidth="1"/>
    <col min="2821" max="2821" width="20.28515625" customWidth="1"/>
    <col min="3073" max="3073" width="26.42578125" customWidth="1"/>
    <col min="3074" max="3074" width="27" customWidth="1"/>
    <col min="3075" max="3075" width="28.28515625" customWidth="1"/>
    <col min="3076" max="3076" width="17" customWidth="1"/>
    <col min="3077" max="3077" width="20.28515625" customWidth="1"/>
    <col min="3329" max="3329" width="26.42578125" customWidth="1"/>
    <col min="3330" max="3330" width="27" customWidth="1"/>
    <col min="3331" max="3331" width="28.28515625" customWidth="1"/>
    <col min="3332" max="3332" width="17" customWidth="1"/>
    <col min="3333" max="3333" width="20.28515625" customWidth="1"/>
    <col min="3585" max="3585" width="26.42578125" customWidth="1"/>
    <col min="3586" max="3586" width="27" customWidth="1"/>
    <col min="3587" max="3587" width="28.28515625" customWidth="1"/>
    <col min="3588" max="3588" width="17" customWidth="1"/>
    <col min="3589" max="3589" width="20.28515625" customWidth="1"/>
    <col min="3841" max="3841" width="26.42578125" customWidth="1"/>
    <col min="3842" max="3842" width="27" customWidth="1"/>
    <col min="3843" max="3843" width="28.28515625" customWidth="1"/>
    <col min="3844" max="3844" width="17" customWidth="1"/>
    <col min="3845" max="3845" width="20.28515625" customWidth="1"/>
    <col min="4097" max="4097" width="26.42578125" customWidth="1"/>
    <col min="4098" max="4098" width="27" customWidth="1"/>
    <col min="4099" max="4099" width="28.28515625" customWidth="1"/>
    <col min="4100" max="4100" width="17" customWidth="1"/>
    <col min="4101" max="4101" width="20.28515625" customWidth="1"/>
    <col min="4353" max="4353" width="26.42578125" customWidth="1"/>
    <col min="4354" max="4354" width="27" customWidth="1"/>
    <col min="4355" max="4355" width="28.28515625" customWidth="1"/>
    <col min="4356" max="4356" width="17" customWidth="1"/>
    <col min="4357" max="4357" width="20.28515625" customWidth="1"/>
    <col min="4609" max="4609" width="26.42578125" customWidth="1"/>
    <col min="4610" max="4610" width="27" customWidth="1"/>
    <col min="4611" max="4611" width="28.28515625" customWidth="1"/>
    <col min="4612" max="4612" width="17" customWidth="1"/>
    <col min="4613" max="4613" width="20.28515625" customWidth="1"/>
    <col min="4865" max="4865" width="26.42578125" customWidth="1"/>
    <col min="4866" max="4866" width="27" customWidth="1"/>
    <col min="4867" max="4867" width="28.28515625" customWidth="1"/>
    <col min="4868" max="4868" width="17" customWidth="1"/>
    <col min="4869" max="4869" width="20.28515625" customWidth="1"/>
    <col min="5121" max="5121" width="26.42578125" customWidth="1"/>
    <col min="5122" max="5122" width="27" customWidth="1"/>
    <col min="5123" max="5123" width="28.28515625" customWidth="1"/>
    <col min="5124" max="5124" width="17" customWidth="1"/>
    <col min="5125" max="5125" width="20.28515625" customWidth="1"/>
    <col min="5377" max="5377" width="26.42578125" customWidth="1"/>
    <col min="5378" max="5378" width="27" customWidth="1"/>
    <col min="5379" max="5379" width="28.28515625" customWidth="1"/>
    <col min="5380" max="5380" width="17" customWidth="1"/>
    <col min="5381" max="5381" width="20.28515625" customWidth="1"/>
    <col min="5633" max="5633" width="26.42578125" customWidth="1"/>
    <col min="5634" max="5634" width="27" customWidth="1"/>
    <col min="5635" max="5635" width="28.28515625" customWidth="1"/>
    <col min="5636" max="5636" width="17" customWidth="1"/>
    <col min="5637" max="5637" width="20.28515625" customWidth="1"/>
    <col min="5889" max="5889" width="26.42578125" customWidth="1"/>
    <col min="5890" max="5890" width="27" customWidth="1"/>
    <col min="5891" max="5891" width="28.28515625" customWidth="1"/>
    <col min="5892" max="5892" width="17" customWidth="1"/>
    <col min="5893" max="5893" width="20.28515625" customWidth="1"/>
    <col min="6145" max="6145" width="26.42578125" customWidth="1"/>
    <col min="6146" max="6146" width="27" customWidth="1"/>
    <col min="6147" max="6147" width="28.28515625" customWidth="1"/>
    <col min="6148" max="6148" width="17" customWidth="1"/>
    <col min="6149" max="6149" width="20.28515625" customWidth="1"/>
    <col min="6401" max="6401" width="26.42578125" customWidth="1"/>
    <col min="6402" max="6402" width="27" customWidth="1"/>
    <col min="6403" max="6403" width="28.28515625" customWidth="1"/>
    <col min="6404" max="6404" width="17" customWidth="1"/>
    <col min="6405" max="6405" width="20.28515625" customWidth="1"/>
    <col min="6657" max="6657" width="26.42578125" customWidth="1"/>
    <col min="6658" max="6658" width="27" customWidth="1"/>
    <col min="6659" max="6659" width="28.28515625" customWidth="1"/>
    <col min="6660" max="6660" width="17" customWidth="1"/>
    <col min="6661" max="6661" width="20.28515625" customWidth="1"/>
    <col min="6913" max="6913" width="26.42578125" customWidth="1"/>
    <col min="6914" max="6914" width="27" customWidth="1"/>
    <col min="6915" max="6915" width="28.28515625" customWidth="1"/>
    <col min="6916" max="6916" width="17" customWidth="1"/>
    <col min="6917" max="6917" width="20.28515625" customWidth="1"/>
    <col min="7169" max="7169" width="26.42578125" customWidth="1"/>
    <col min="7170" max="7170" width="27" customWidth="1"/>
    <col min="7171" max="7171" width="28.28515625" customWidth="1"/>
    <col min="7172" max="7172" width="17" customWidth="1"/>
    <col min="7173" max="7173" width="20.28515625" customWidth="1"/>
    <col min="7425" max="7425" width="26.42578125" customWidth="1"/>
    <col min="7426" max="7426" width="27" customWidth="1"/>
    <col min="7427" max="7427" width="28.28515625" customWidth="1"/>
    <col min="7428" max="7428" width="17" customWidth="1"/>
    <col min="7429" max="7429" width="20.28515625" customWidth="1"/>
    <col min="7681" max="7681" width="26.42578125" customWidth="1"/>
    <col min="7682" max="7682" width="27" customWidth="1"/>
    <col min="7683" max="7683" width="28.28515625" customWidth="1"/>
    <col min="7684" max="7684" width="17" customWidth="1"/>
    <col min="7685" max="7685" width="20.28515625" customWidth="1"/>
    <col min="7937" max="7937" width="26.42578125" customWidth="1"/>
    <col min="7938" max="7938" width="27" customWidth="1"/>
    <col min="7939" max="7939" width="28.28515625" customWidth="1"/>
    <col min="7940" max="7940" width="17" customWidth="1"/>
    <col min="7941" max="7941" width="20.28515625" customWidth="1"/>
    <col min="8193" max="8193" width="26.42578125" customWidth="1"/>
    <col min="8194" max="8194" width="27" customWidth="1"/>
    <col min="8195" max="8195" width="28.28515625" customWidth="1"/>
    <col min="8196" max="8196" width="17" customWidth="1"/>
    <col min="8197" max="8197" width="20.28515625" customWidth="1"/>
    <col min="8449" max="8449" width="26.42578125" customWidth="1"/>
    <col min="8450" max="8450" width="27" customWidth="1"/>
    <col min="8451" max="8451" width="28.28515625" customWidth="1"/>
    <col min="8452" max="8452" width="17" customWidth="1"/>
    <col min="8453" max="8453" width="20.28515625" customWidth="1"/>
    <col min="8705" max="8705" width="26.42578125" customWidth="1"/>
    <col min="8706" max="8706" width="27" customWidth="1"/>
    <col min="8707" max="8707" width="28.28515625" customWidth="1"/>
    <col min="8708" max="8708" width="17" customWidth="1"/>
    <col min="8709" max="8709" width="20.28515625" customWidth="1"/>
    <col min="8961" max="8961" width="26.42578125" customWidth="1"/>
    <col min="8962" max="8962" width="27" customWidth="1"/>
    <col min="8963" max="8963" width="28.28515625" customWidth="1"/>
    <col min="8964" max="8964" width="17" customWidth="1"/>
    <col min="8965" max="8965" width="20.28515625" customWidth="1"/>
    <col min="9217" max="9217" width="26.42578125" customWidth="1"/>
    <col min="9218" max="9218" width="27" customWidth="1"/>
    <col min="9219" max="9219" width="28.28515625" customWidth="1"/>
    <col min="9220" max="9220" width="17" customWidth="1"/>
    <col min="9221" max="9221" width="20.28515625" customWidth="1"/>
    <col min="9473" max="9473" width="26.42578125" customWidth="1"/>
    <col min="9474" max="9474" width="27" customWidth="1"/>
    <col min="9475" max="9475" width="28.28515625" customWidth="1"/>
    <col min="9476" max="9476" width="17" customWidth="1"/>
    <col min="9477" max="9477" width="20.28515625" customWidth="1"/>
    <col min="9729" max="9729" width="26.42578125" customWidth="1"/>
    <col min="9730" max="9730" width="27" customWidth="1"/>
    <col min="9731" max="9731" width="28.28515625" customWidth="1"/>
    <col min="9732" max="9732" width="17" customWidth="1"/>
    <col min="9733" max="9733" width="20.28515625" customWidth="1"/>
    <col min="9985" max="9985" width="26.42578125" customWidth="1"/>
    <col min="9986" max="9986" width="27" customWidth="1"/>
    <col min="9987" max="9987" width="28.28515625" customWidth="1"/>
    <col min="9988" max="9988" width="17" customWidth="1"/>
    <col min="9989" max="9989" width="20.28515625" customWidth="1"/>
    <col min="10241" max="10241" width="26.42578125" customWidth="1"/>
    <col min="10242" max="10242" width="27" customWidth="1"/>
    <col min="10243" max="10243" width="28.28515625" customWidth="1"/>
    <col min="10244" max="10244" width="17" customWidth="1"/>
    <col min="10245" max="10245" width="20.28515625" customWidth="1"/>
    <col min="10497" max="10497" width="26.42578125" customWidth="1"/>
    <col min="10498" max="10498" width="27" customWidth="1"/>
    <col min="10499" max="10499" width="28.28515625" customWidth="1"/>
    <col min="10500" max="10500" width="17" customWidth="1"/>
    <col min="10501" max="10501" width="20.28515625" customWidth="1"/>
    <col min="10753" max="10753" width="26.42578125" customWidth="1"/>
    <col min="10754" max="10754" width="27" customWidth="1"/>
    <col min="10755" max="10755" width="28.28515625" customWidth="1"/>
    <col min="10756" max="10756" width="17" customWidth="1"/>
    <col min="10757" max="10757" width="20.28515625" customWidth="1"/>
    <col min="11009" max="11009" width="26.42578125" customWidth="1"/>
    <col min="11010" max="11010" width="27" customWidth="1"/>
    <col min="11011" max="11011" width="28.28515625" customWidth="1"/>
    <col min="11012" max="11012" width="17" customWidth="1"/>
    <col min="11013" max="11013" width="20.28515625" customWidth="1"/>
    <col min="11265" max="11265" width="26.42578125" customWidth="1"/>
    <col min="11266" max="11266" width="27" customWidth="1"/>
    <col min="11267" max="11267" width="28.28515625" customWidth="1"/>
    <col min="11268" max="11268" width="17" customWidth="1"/>
    <col min="11269" max="11269" width="20.28515625" customWidth="1"/>
    <col min="11521" max="11521" width="26.42578125" customWidth="1"/>
    <col min="11522" max="11522" width="27" customWidth="1"/>
    <col min="11523" max="11523" width="28.28515625" customWidth="1"/>
    <col min="11524" max="11524" width="17" customWidth="1"/>
    <col min="11525" max="11525" width="20.28515625" customWidth="1"/>
    <col min="11777" max="11777" width="26.42578125" customWidth="1"/>
    <col min="11778" max="11778" width="27" customWidth="1"/>
    <col min="11779" max="11779" width="28.28515625" customWidth="1"/>
    <col min="11780" max="11780" width="17" customWidth="1"/>
    <col min="11781" max="11781" width="20.28515625" customWidth="1"/>
    <col min="12033" max="12033" width="26.42578125" customWidth="1"/>
    <col min="12034" max="12034" width="27" customWidth="1"/>
    <col min="12035" max="12035" width="28.28515625" customWidth="1"/>
    <col min="12036" max="12036" width="17" customWidth="1"/>
    <col min="12037" max="12037" width="20.28515625" customWidth="1"/>
    <col min="12289" max="12289" width="26.42578125" customWidth="1"/>
    <col min="12290" max="12290" width="27" customWidth="1"/>
    <col min="12291" max="12291" width="28.28515625" customWidth="1"/>
    <col min="12292" max="12292" width="17" customWidth="1"/>
    <col min="12293" max="12293" width="20.28515625" customWidth="1"/>
    <col min="12545" max="12545" width="26.42578125" customWidth="1"/>
    <col min="12546" max="12546" width="27" customWidth="1"/>
    <col min="12547" max="12547" width="28.28515625" customWidth="1"/>
    <col min="12548" max="12548" width="17" customWidth="1"/>
    <col min="12549" max="12549" width="20.28515625" customWidth="1"/>
    <col min="12801" max="12801" width="26.42578125" customWidth="1"/>
    <col min="12802" max="12802" width="27" customWidth="1"/>
    <col min="12803" max="12803" width="28.28515625" customWidth="1"/>
    <col min="12804" max="12804" width="17" customWidth="1"/>
    <col min="12805" max="12805" width="20.28515625" customWidth="1"/>
    <col min="13057" max="13057" width="26.42578125" customWidth="1"/>
    <col min="13058" max="13058" width="27" customWidth="1"/>
    <col min="13059" max="13059" width="28.28515625" customWidth="1"/>
    <col min="13060" max="13060" width="17" customWidth="1"/>
    <col min="13061" max="13061" width="20.28515625" customWidth="1"/>
    <col min="13313" max="13313" width="26.42578125" customWidth="1"/>
    <col min="13314" max="13314" width="27" customWidth="1"/>
    <col min="13315" max="13315" width="28.28515625" customWidth="1"/>
    <col min="13316" max="13316" width="17" customWidth="1"/>
    <col min="13317" max="13317" width="20.28515625" customWidth="1"/>
    <col min="13569" max="13569" width="26.42578125" customWidth="1"/>
    <col min="13570" max="13570" width="27" customWidth="1"/>
    <col min="13571" max="13571" width="28.28515625" customWidth="1"/>
    <col min="13572" max="13572" width="17" customWidth="1"/>
    <col min="13573" max="13573" width="20.28515625" customWidth="1"/>
    <col min="13825" max="13825" width="26.42578125" customWidth="1"/>
    <col min="13826" max="13826" width="27" customWidth="1"/>
    <col min="13827" max="13827" width="28.28515625" customWidth="1"/>
    <col min="13828" max="13828" width="17" customWidth="1"/>
    <col min="13829" max="13829" width="20.28515625" customWidth="1"/>
    <col min="14081" max="14081" width="26.42578125" customWidth="1"/>
    <col min="14082" max="14082" width="27" customWidth="1"/>
    <col min="14083" max="14083" width="28.28515625" customWidth="1"/>
    <col min="14084" max="14084" width="17" customWidth="1"/>
    <col min="14085" max="14085" width="20.28515625" customWidth="1"/>
    <col min="14337" max="14337" width="26.42578125" customWidth="1"/>
    <col min="14338" max="14338" width="27" customWidth="1"/>
    <col min="14339" max="14339" width="28.28515625" customWidth="1"/>
    <col min="14340" max="14340" width="17" customWidth="1"/>
    <col min="14341" max="14341" width="20.28515625" customWidth="1"/>
    <col min="14593" max="14593" width="26.42578125" customWidth="1"/>
    <col min="14594" max="14594" width="27" customWidth="1"/>
    <col min="14595" max="14595" width="28.28515625" customWidth="1"/>
    <col min="14596" max="14596" width="17" customWidth="1"/>
    <col min="14597" max="14597" width="20.28515625" customWidth="1"/>
    <col min="14849" max="14849" width="26.42578125" customWidth="1"/>
    <col min="14850" max="14850" width="27" customWidth="1"/>
    <col min="14851" max="14851" width="28.28515625" customWidth="1"/>
    <col min="14852" max="14852" width="17" customWidth="1"/>
    <col min="14853" max="14853" width="20.28515625" customWidth="1"/>
    <col min="15105" max="15105" width="26.42578125" customWidth="1"/>
    <col min="15106" max="15106" width="27" customWidth="1"/>
    <col min="15107" max="15107" width="28.28515625" customWidth="1"/>
    <col min="15108" max="15108" width="17" customWidth="1"/>
    <col min="15109" max="15109" width="20.28515625" customWidth="1"/>
    <col min="15361" max="15361" width="26.42578125" customWidth="1"/>
    <col min="15362" max="15362" width="27" customWidth="1"/>
    <col min="15363" max="15363" width="28.28515625" customWidth="1"/>
    <col min="15364" max="15364" width="17" customWidth="1"/>
    <col min="15365" max="15365" width="20.28515625" customWidth="1"/>
    <col min="15617" max="15617" width="26.42578125" customWidth="1"/>
    <col min="15618" max="15618" width="27" customWidth="1"/>
    <col min="15619" max="15619" width="28.28515625" customWidth="1"/>
    <col min="15620" max="15620" width="17" customWidth="1"/>
    <col min="15621" max="15621" width="20.28515625" customWidth="1"/>
    <col min="15873" max="15873" width="26.42578125" customWidth="1"/>
    <col min="15874" max="15874" width="27" customWidth="1"/>
    <col min="15875" max="15875" width="28.28515625" customWidth="1"/>
    <col min="15876" max="15876" width="17" customWidth="1"/>
    <col min="15877" max="15877" width="20.28515625" customWidth="1"/>
    <col min="16129" max="16129" width="26.42578125" customWidth="1"/>
    <col min="16130" max="16130" width="27" customWidth="1"/>
    <col min="16131" max="16131" width="28.28515625" customWidth="1"/>
    <col min="16132" max="16132" width="17" customWidth="1"/>
    <col min="16133" max="16133" width="20.28515625" customWidth="1"/>
  </cols>
  <sheetData>
    <row r="1" spans="1:6" ht="15" customHeight="1">
      <c r="D1" s="226" t="s">
        <v>216</v>
      </c>
      <c r="E1" s="227"/>
      <c r="F1" s="115"/>
    </row>
    <row r="2" spans="1:6" ht="39.75" customHeight="1">
      <c r="C2" s="116"/>
      <c r="D2" s="228" t="s">
        <v>21</v>
      </c>
      <c r="E2" s="228"/>
      <c r="F2" s="115"/>
    </row>
    <row r="3" spans="1:6" ht="15">
      <c r="B3" s="115"/>
      <c r="C3" s="117"/>
      <c r="D3" s="117"/>
      <c r="E3" s="117"/>
      <c r="F3" s="115"/>
    </row>
    <row r="4" spans="1:6" ht="15">
      <c r="A4" s="229" t="s">
        <v>217</v>
      </c>
      <c r="B4" s="229"/>
      <c r="C4" s="229"/>
      <c r="D4" s="229"/>
      <c r="E4" s="229"/>
    </row>
    <row r="5" spans="1:6" ht="15">
      <c r="A5" s="229" t="s">
        <v>218</v>
      </c>
      <c r="B5" s="229"/>
      <c r="C5" s="229"/>
      <c r="D5" s="229"/>
      <c r="E5" s="229"/>
    </row>
    <row r="6" spans="1:6" ht="15">
      <c r="A6" s="118"/>
      <c r="B6" s="118"/>
      <c r="C6" s="118"/>
      <c r="D6" s="118"/>
      <c r="E6" s="118"/>
    </row>
    <row r="7" spans="1:6" ht="46.15" customHeight="1">
      <c r="A7" s="230" t="s">
        <v>219</v>
      </c>
      <c r="B7" s="231" t="s">
        <v>220</v>
      </c>
      <c r="C7" s="230" t="s">
        <v>221</v>
      </c>
      <c r="D7" s="230" t="s">
        <v>293</v>
      </c>
      <c r="E7" s="230"/>
    </row>
    <row r="8" spans="1:6" ht="33.75" customHeight="1">
      <c r="A8" s="231"/>
      <c r="B8" s="232"/>
      <c r="C8" s="231"/>
      <c r="D8" s="119" t="s">
        <v>2</v>
      </c>
      <c r="E8" s="119" t="s">
        <v>3</v>
      </c>
    </row>
    <row r="9" spans="1:6" ht="46.15" customHeight="1">
      <c r="A9" s="130" t="s">
        <v>222</v>
      </c>
      <c r="B9" s="123" t="s">
        <v>223</v>
      </c>
      <c r="C9" s="131" t="s">
        <v>224</v>
      </c>
      <c r="D9" s="132">
        <v>29</v>
      </c>
      <c r="E9" s="132">
        <v>29</v>
      </c>
    </row>
    <row r="10" spans="1:6" ht="48" customHeight="1">
      <c r="A10" s="130" t="s">
        <v>222</v>
      </c>
      <c r="B10" s="123" t="s">
        <v>225</v>
      </c>
      <c r="C10" s="131" t="s">
        <v>224</v>
      </c>
      <c r="D10" s="132">
        <v>11</v>
      </c>
      <c r="E10" s="132">
        <v>11</v>
      </c>
    </row>
    <row r="11" spans="1:6" ht="45.75" customHeight="1">
      <c r="A11" s="130" t="s">
        <v>222</v>
      </c>
      <c r="B11" s="123" t="s">
        <v>226</v>
      </c>
      <c r="C11" s="131" t="s">
        <v>224</v>
      </c>
      <c r="D11" s="132">
        <v>2</v>
      </c>
      <c r="E11" s="132">
        <v>2</v>
      </c>
    </row>
    <row r="12" spans="1:6" ht="45.75" customHeight="1">
      <c r="A12" s="130" t="s">
        <v>222</v>
      </c>
      <c r="B12" s="123" t="s">
        <v>287</v>
      </c>
      <c r="C12" s="131" t="s">
        <v>224</v>
      </c>
      <c r="D12" s="132">
        <v>1</v>
      </c>
      <c r="E12" s="132">
        <v>1</v>
      </c>
    </row>
    <row r="13" spans="1:6" ht="44.25" customHeight="1">
      <c r="A13" s="130" t="s">
        <v>222</v>
      </c>
      <c r="B13" s="123" t="s">
        <v>227</v>
      </c>
      <c r="C13" s="131" t="s">
        <v>224</v>
      </c>
      <c r="D13" s="132">
        <v>37</v>
      </c>
      <c r="E13" s="132">
        <v>37</v>
      </c>
    </row>
    <row r="14" spans="1:6" ht="45.75" customHeight="1">
      <c r="A14" s="130" t="s">
        <v>222</v>
      </c>
      <c r="B14" s="123" t="s">
        <v>228</v>
      </c>
      <c r="C14" s="131" t="s">
        <v>224</v>
      </c>
      <c r="D14" s="132">
        <v>18</v>
      </c>
      <c r="E14" s="132">
        <v>18</v>
      </c>
    </row>
    <row r="15" spans="1:6" ht="44.25" customHeight="1">
      <c r="A15" s="130" t="s">
        <v>222</v>
      </c>
      <c r="B15" s="123" t="s">
        <v>229</v>
      </c>
      <c r="C15" s="131" t="s">
        <v>224</v>
      </c>
      <c r="D15" s="132">
        <v>116</v>
      </c>
      <c r="E15" s="132">
        <v>116</v>
      </c>
    </row>
    <row r="16" spans="1:6" ht="46.5" customHeight="1">
      <c r="A16" s="130" t="s">
        <v>222</v>
      </c>
      <c r="B16" s="123" t="s">
        <v>230</v>
      </c>
      <c r="C16" s="131" t="s">
        <v>224</v>
      </c>
      <c r="D16" s="132">
        <v>92</v>
      </c>
      <c r="E16" s="132">
        <v>92</v>
      </c>
    </row>
    <row r="17" spans="1:5" ht="46.5" hidden="1" customHeight="1">
      <c r="A17" s="130" t="s">
        <v>222</v>
      </c>
      <c r="B17" s="123" t="s">
        <v>231</v>
      </c>
      <c r="C17" s="131" t="s">
        <v>224</v>
      </c>
      <c r="D17" s="132">
        <v>35</v>
      </c>
      <c r="E17" s="132">
        <v>35</v>
      </c>
    </row>
    <row r="18" spans="1:5" ht="46.5" customHeight="1">
      <c r="A18" s="130" t="s">
        <v>222</v>
      </c>
      <c r="B18" s="123" t="s">
        <v>231</v>
      </c>
      <c r="C18" s="140" t="s">
        <v>224</v>
      </c>
      <c r="D18" s="132">
        <v>35</v>
      </c>
      <c r="E18" s="132">
        <v>35</v>
      </c>
    </row>
    <row r="19" spans="1:5" ht="43.5" customHeight="1">
      <c r="A19" s="130" t="s">
        <v>222</v>
      </c>
      <c r="B19" s="123" t="s">
        <v>288</v>
      </c>
      <c r="C19" s="131" t="s">
        <v>224</v>
      </c>
      <c r="D19" s="132">
        <v>10</v>
      </c>
      <c r="E19" s="132">
        <v>10</v>
      </c>
    </row>
    <row r="20" spans="1:5" ht="42.75" customHeight="1">
      <c r="A20" s="130" t="s">
        <v>222</v>
      </c>
      <c r="B20" s="123" t="s">
        <v>232</v>
      </c>
      <c r="C20" s="131" t="s">
        <v>224</v>
      </c>
      <c r="D20" s="132">
        <v>30</v>
      </c>
      <c r="E20" s="132">
        <v>30</v>
      </c>
    </row>
    <row r="21" spans="1:5" ht="45" customHeight="1">
      <c r="A21" s="130" t="s">
        <v>222</v>
      </c>
      <c r="B21" s="123" t="s">
        <v>233</v>
      </c>
      <c r="C21" s="131" t="s">
        <v>224</v>
      </c>
      <c r="D21" s="132">
        <v>19</v>
      </c>
      <c r="E21" s="132">
        <v>19</v>
      </c>
    </row>
    <row r="22" spans="1:5" ht="42" customHeight="1">
      <c r="A22" s="130" t="s">
        <v>222</v>
      </c>
      <c r="B22" s="123" t="s">
        <v>234</v>
      </c>
      <c r="C22" s="131" t="s">
        <v>224</v>
      </c>
      <c r="D22" s="132">
        <v>65</v>
      </c>
      <c r="E22" s="132">
        <v>65</v>
      </c>
    </row>
    <row r="23" spans="1:5" ht="42" customHeight="1">
      <c r="A23" s="130" t="s">
        <v>222</v>
      </c>
      <c r="B23" s="123" t="s">
        <v>235</v>
      </c>
      <c r="C23" s="131" t="s">
        <v>224</v>
      </c>
      <c r="D23" s="132">
        <v>76</v>
      </c>
      <c r="E23" s="132">
        <v>76</v>
      </c>
    </row>
    <row r="24" spans="1:5" ht="42.75" customHeight="1">
      <c r="A24" s="130" t="s">
        <v>222</v>
      </c>
      <c r="B24" s="123" t="s">
        <v>236</v>
      </c>
      <c r="C24" s="131" t="s">
        <v>224</v>
      </c>
      <c r="D24" s="132">
        <v>67</v>
      </c>
      <c r="E24" s="132">
        <v>67</v>
      </c>
    </row>
    <row r="25" spans="1:5" ht="44.25" hidden="1" customHeight="1">
      <c r="A25" s="122" t="s">
        <v>222</v>
      </c>
      <c r="B25" s="123" t="s">
        <v>237</v>
      </c>
      <c r="C25" s="124" t="s">
        <v>224</v>
      </c>
      <c r="D25" s="133">
        <v>41</v>
      </c>
      <c r="E25" s="133">
        <v>41</v>
      </c>
    </row>
    <row r="26" spans="1:5" ht="44.25" customHeight="1">
      <c r="A26" s="141" t="s">
        <v>222</v>
      </c>
      <c r="B26" s="123" t="s">
        <v>237</v>
      </c>
      <c r="C26" s="142" t="s">
        <v>224</v>
      </c>
      <c r="D26" s="133">
        <v>41</v>
      </c>
      <c r="E26" s="133">
        <v>41</v>
      </c>
    </row>
    <row r="27" spans="1:5" ht="45" customHeight="1">
      <c r="A27" s="130" t="s">
        <v>222</v>
      </c>
      <c r="B27" s="134" t="s">
        <v>238</v>
      </c>
      <c r="C27" s="131" t="s">
        <v>224</v>
      </c>
      <c r="D27" s="135">
        <v>33</v>
      </c>
      <c r="E27" s="135">
        <v>33</v>
      </c>
    </row>
    <row r="28" spans="1:5" ht="48" customHeight="1">
      <c r="A28" s="122" t="s">
        <v>222</v>
      </c>
      <c r="B28" s="113" t="s">
        <v>239</v>
      </c>
      <c r="C28" s="124" t="s">
        <v>224</v>
      </c>
      <c r="D28" s="133">
        <v>3</v>
      </c>
      <c r="E28" s="133">
        <v>3</v>
      </c>
    </row>
    <row r="29" spans="1:5" ht="45.6" customHeight="1">
      <c r="A29" s="130" t="s">
        <v>222</v>
      </c>
      <c r="B29" s="113" t="s">
        <v>240</v>
      </c>
      <c r="C29" s="131" t="s">
        <v>224</v>
      </c>
      <c r="D29" s="124">
        <v>114</v>
      </c>
      <c r="E29" s="124">
        <v>114</v>
      </c>
    </row>
    <row r="30" spans="1:5" ht="45" customHeight="1">
      <c r="A30" s="130" t="s">
        <v>222</v>
      </c>
      <c r="B30" s="113" t="s">
        <v>241</v>
      </c>
      <c r="C30" s="131" t="s">
        <v>224</v>
      </c>
      <c r="D30" s="124">
        <v>98</v>
      </c>
      <c r="E30" s="124">
        <v>98</v>
      </c>
    </row>
    <row r="31" spans="1:5" ht="46.9" customHeight="1">
      <c r="A31" s="130" t="s">
        <v>222</v>
      </c>
      <c r="B31" s="113" t="s">
        <v>242</v>
      </c>
      <c r="C31" s="131" t="s">
        <v>224</v>
      </c>
      <c r="D31" s="124">
        <v>7</v>
      </c>
      <c r="E31" s="124">
        <v>7</v>
      </c>
    </row>
    <row r="32" spans="1:5" ht="45.6" customHeight="1">
      <c r="A32" s="130" t="s">
        <v>222</v>
      </c>
      <c r="B32" s="113" t="s">
        <v>243</v>
      </c>
      <c r="C32" s="131" t="s">
        <v>224</v>
      </c>
      <c r="D32" s="124">
        <v>31</v>
      </c>
      <c r="E32" s="124">
        <v>31</v>
      </c>
    </row>
    <row r="33" spans="1:5" ht="48" customHeight="1">
      <c r="A33" s="122" t="s">
        <v>222</v>
      </c>
      <c r="B33" s="113" t="s">
        <v>244</v>
      </c>
      <c r="C33" s="124" t="s">
        <v>224</v>
      </c>
      <c r="D33" s="124">
        <v>39</v>
      </c>
      <c r="E33" s="124">
        <v>39</v>
      </c>
    </row>
    <row r="34" spans="1:5" ht="45" customHeight="1">
      <c r="A34" s="122" t="s">
        <v>222</v>
      </c>
      <c r="B34" s="136" t="s">
        <v>245</v>
      </c>
      <c r="C34" s="124" t="s">
        <v>224</v>
      </c>
      <c r="D34" s="137">
        <v>300</v>
      </c>
      <c r="E34" s="137">
        <v>300</v>
      </c>
    </row>
    <row r="35" spans="1:5" ht="46.9" customHeight="1">
      <c r="A35" s="122" t="s">
        <v>222</v>
      </c>
      <c r="B35" s="136" t="s">
        <v>246</v>
      </c>
      <c r="C35" s="124" t="s">
        <v>224</v>
      </c>
      <c r="D35" s="137">
        <v>232</v>
      </c>
      <c r="E35" s="137">
        <v>232</v>
      </c>
    </row>
    <row r="36" spans="1:5" ht="46.9" customHeight="1">
      <c r="A36" s="122" t="s">
        <v>222</v>
      </c>
      <c r="B36" s="136" t="s">
        <v>247</v>
      </c>
      <c r="C36" s="124" t="s">
        <v>224</v>
      </c>
      <c r="D36" s="137">
        <v>5</v>
      </c>
      <c r="E36" s="137">
        <v>5</v>
      </c>
    </row>
    <row r="37" spans="1:5" ht="44.45" customHeight="1">
      <c r="A37" s="122" t="s">
        <v>222</v>
      </c>
      <c r="B37" s="136" t="s">
        <v>248</v>
      </c>
      <c r="C37" s="124" t="s">
        <v>224</v>
      </c>
      <c r="D37" s="137">
        <v>4</v>
      </c>
      <c r="E37" s="137">
        <v>4</v>
      </c>
    </row>
    <row r="38" spans="1:5" ht="47.45" customHeight="1">
      <c r="A38" s="122" t="s">
        <v>222</v>
      </c>
      <c r="B38" s="136" t="s">
        <v>249</v>
      </c>
      <c r="C38" s="124" t="s">
        <v>224</v>
      </c>
      <c r="D38" s="137">
        <v>14</v>
      </c>
      <c r="E38" s="137">
        <v>14</v>
      </c>
    </row>
    <row r="39" spans="1:5" ht="12.75" customHeight="1">
      <c r="A39" s="222" t="s">
        <v>222</v>
      </c>
      <c r="B39" s="223" t="s">
        <v>250</v>
      </c>
      <c r="C39" s="224" t="s">
        <v>224</v>
      </c>
      <c r="D39" s="220">
        <v>5</v>
      </c>
      <c r="E39" s="220">
        <v>5</v>
      </c>
    </row>
    <row r="40" spans="1:5">
      <c r="A40" s="222"/>
      <c r="B40" s="167"/>
      <c r="C40" s="224"/>
      <c r="D40" s="225"/>
      <c r="E40" s="225"/>
    </row>
    <row r="41" spans="1:5" ht="18" customHeight="1">
      <c r="A41" s="222"/>
      <c r="B41" s="167"/>
      <c r="C41" s="224"/>
      <c r="D41" s="221"/>
      <c r="E41" s="221"/>
    </row>
    <row r="42" spans="1:5" ht="47.45" customHeight="1">
      <c r="A42" s="113" t="s">
        <v>222</v>
      </c>
      <c r="B42" s="113" t="s">
        <v>251</v>
      </c>
      <c r="C42" s="124" t="s">
        <v>224</v>
      </c>
      <c r="D42" s="124">
        <v>33</v>
      </c>
      <c r="E42" s="124">
        <v>33</v>
      </c>
    </row>
    <row r="43" spans="1:5" ht="46.5" customHeight="1">
      <c r="A43" s="113" t="s">
        <v>222</v>
      </c>
      <c r="B43" s="113" t="s">
        <v>252</v>
      </c>
      <c r="C43" s="124" t="s">
        <v>224</v>
      </c>
      <c r="D43" s="124">
        <v>40</v>
      </c>
      <c r="E43" s="124">
        <v>40</v>
      </c>
    </row>
    <row r="44" spans="1:5" ht="46.5" customHeight="1">
      <c r="A44" s="113" t="s">
        <v>222</v>
      </c>
      <c r="B44" s="113" t="s">
        <v>289</v>
      </c>
      <c r="C44" s="124" t="s">
        <v>224</v>
      </c>
      <c r="D44" s="124">
        <v>1</v>
      </c>
      <c r="E44" s="124">
        <v>1</v>
      </c>
    </row>
    <row r="45" spans="1:5" ht="42" customHeight="1">
      <c r="A45" s="113" t="s">
        <v>222</v>
      </c>
      <c r="B45" s="113" t="s">
        <v>253</v>
      </c>
      <c r="C45" s="124" t="s">
        <v>224</v>
      </c>
      <c r="D45" s="124">
        <v>35</v>
      </c>
      <c r="E45" s="124">
        <v>35</v>
      </c>
    </row>
    <row r="46" spans="1:5" ht="42" customHeight="1">
      <c r="A46" s="113" t="s">
        <v>222</v>
      </c>
      <c r="B46" s="113" t="s">
        <v>254</v>
      </c>
      <c r="C46" s="124" t="s">
        <v>224</v>
      </c>
      <c r="D46" s="124">
        <v>17</v>
      </c>
      <c r="E46" s="124">
        <v>17</v>
      </c>
    </row>
    <row r="47" spans="1:5" ht="46.9" customHeight="1">
      <c r="A47" s="113" t="s">
        <v>222</v>
      </c>
      <c r="B47" s="113" t="s">
        <v>255</v>
      </c>
      <c r="C47" s="124" t="s">
        <v>224</v>
      </c>
      <c r="D47" s="124">
        <v>7</v>
      </c>
      <c r="E47" s="124">
        <v>7</v>
      </c>
    </row>
    <row r="48" spans="1:5" ht="47.45" customHeight="1">
      <c r="A48" s="113" t="s">
        <v>222</v>
      </c>
      <c r="B48" s="113" t="s">
        <v>256</v>
      </c>
      <c r="C48" s="124" t="s">
        <v>224</v>
      </c>
      <c r="D48" s="124">
        <v>16</v>
      </c>
      <c r="E48" s="124">
        <v>16</v>
      </c>
    </row>
    <row r="49" spans="1:5" ht="48" customHeight="1">
      <c r="A49" s="113" t="s">
        <v>222</v>
      </c>
      <c r="B49" s="113" t="s">
        <v>257</v>
      </c>
      <c r="C49" s="124" t="s">
        <v>224</v>
      </c>
      <c r="D49" s="124">
        <v>55</v>
      </c>
      <c r="E49" s="124">
        <v>55</v>
      </c>
    </row>
    <row r="50" spans="1:5" ht="46.15" customHeight="1">
      <c r="A50" s="113" t="s">
        <v>222</v>
      </c>
      <c r="B50" s="113" t="s">
        <v>258</v>
      </c>
      <c r="C50" s="124" t="s">
        <v>224</v>
      </c>
      <c r="D50" s="124">
        <v>4</v>
      </c>
      <c r="E50" s="124">
        <v>4</v>
      </c>
    </row>
    <row r="51" spans="1:5" ht="46.9" customHeight="1">
      <c r="A51" s="113" t="s">
        <v>222</v>
      </c>
      <c r="B51" s="113" t="s">
        <v>259</v>
      </c>
      <c r="C51" s="124" t="s">
        <v>224</v>
      </c>
      <c r="D51" s="124">
        <v>59</v>
      </c>
      <c r="E51" s="124">
        <v>59</v>
      </c>
    </row>
    <row r="52" spans="1:5" ht="48.6" customHeight="1">
      <c r="A52" s="113" t="s">
        <v>222</v>
      </c>
      <c r="B52" s="113" t="s">
        <v>260</v>
      </c>
      <c r="C52" s="124" t="s">
        <v>224</v>
      </c>
      <c r="D52" s="124">
        <v>36</v>
      </c>
      <c r="E52" s="124">
        <v>36</v>
      </c>
    </row>
    <row r="53" spans="1:5" ht="48" customHeight="1">
      <c r="A53" s="113" t="s">
        <v>261</v>
      </c>
      <c r="B53" s="113" t="s">
        <v>262</v>
      </c>
      <c r="C53" s="124" t="s">
        <v>224</v>
      </c>
      <c r="D53" s="124">
        <v>10</v>
      </c>
      <c r="E53" s="124">
        <v>10</v>
      </c>
    </row>
    <row r="54" spans="1:5" ht="48" customHeight="1">
      <c r="A54" s="113" t="s">
        <v>261</v>
      </c>
      <c r="B54" s="113" t="s">
        <v>263</v>
      </c>
      <c r="C54" s="124" t="s">
        <v>224</v>
      </c>
      <c r="D54" s="124">
        <v>9</v>
      </c>
      <c r="E54" s="124">
        <v>9</v>
      </c>
    </row>
    <row r="55" spans="1:5" ht="48" customHeight="1">
      <c r="A55" s="113" t="s">
        <v>261</v>
      </c>
      <c r="B55" s="113" t="s">
        <v>264</v>
      </c>
      <c r="C55" s="124" t="s">
        <v>224</v>
      </c>
      <c r="D55" s="124">
        <v>16</v>
      </c>
      <c r="E55" s="124">
        <v>16</v>
      </c>
    </row>
    <row r="56" spans="1:5" ht="48.75" customHeight="1">
      <c r="A56" s="113" t="s">
        <v>261</v>
      </c>
      <c r="B56" s="113" t="s">
        <v>265</v>
      </c>
      <c r="C56" s="124" t="s">
        <v>224</v>
      </c>
      <c r="D56" s="124">
        <v>29</v>
      </c>
      <c r="E56" s="124">
        <v>29</v>
      </c>
    </row>
    <row r="57" spans="1:5" ht="42" customHeight="1">
      <c r="A57" s="113" t="s">
        <v>261</v>
      </c>
      <c r="B57" s="113" t="s">
        <v>266</v>
      </c>
      <c r="C57" s="124" t="s">
        <v>224</v>
      </c>
      <c r="D57" s="124">
        <v>27</v>
      </c>
      <c r="E57" s="124">
        <v>27</v>
      </c>
    </row>
    <row r="58" spans="1:5" ht="43.5" customHeight="1">
      <c r="A58" s="113" t="s">
        <v>261</v>
      </c>
      <c r="B58" s="113" t="s">
        <v>267</v>
      </c>
      <c r="C58" s="124" t="s">
        <v>224</v>
      </c>
      <c r="D58" s="124">
        <v>21</v>
      </c>
      <c r="E58" s="124">
        <v>21</v>
      </c>
    </row>
    <row r="59" spans="1:5" ht="51" customHeight="1">
      <c r="A59" s="113" t="s">
        <v>261</v>
      </c>
      <c r="B59" s="113" t="s">
        <v>268</v>
      </c>
      <c r="C59" s="124" t="s">
        <v>224</v>
      </c>
      <c r="D59" s="124">
        <v>26</v>
      </c>
      <c r="E59" s="124">
        <v>26</v>
      </c>
    </row>
    <row r="60" spans="1:5" ht="52.5" customHeight="1">
      <c r="A60" s="113" t="s">
        <v>261</v>
      </c>
      <c r="B60" s="113" t="s">
        <v>269</v>
      </c>
      <c r="C60" s="124" t="s">
        <v>224</v>
      </c>
      <c r="D60" s="124">
        <v>37</v>
      </c>
      <c r="E60" s="124">
        <v>37</v>
      </c>
    </row>
    <row r="61" spans="1:5" ht="52.15" customHeight="1">
      <c r="A61" s="113" t="s">
        <v>261</v>
      </c>
      <c r="B61" s="113" t="s">
        <v>270</v>
      </c>
      <c r="C61" s="124" t="s">
        <v>224</v>
      </c>
      <c r="D61" s="124">
        <v>4</v>
      </c>
      <c r="E61" s="124">
        <v>4</v>
      </c>
    </row>
    <row r="62" spans="1:5" ht="64.150000000000006" customHeight="1">
      <c r="A62" s="113" t="s">
        <v>271</v>
      </c>
      <c r="B62" s="113" t="s">
        <v>230</v>
      </c>
      <c r="C62" s="124" t="s">
        <v>224</v>
      </c>
      <c r="D62" s="124">
        <v>5</v>
      </c>
      <c r="E62" s="124">
        <v>5</v>
      </c>
    </row>
    <row r="63" spans="1:5" ht="40.15" customHeight="1">
      <c r="A63" s="113" t="s">
        <v>271</v>
      </c>
      <c r="B63" s="113" t="s">
        <v>290</v>
      </c>
      <c r="C63" s="124" t="s">
        <v>224</v>
      </c>
      <c r="D63" s="124">
        <v>2</v>
      </c>
      <c r="E63" s="124">
        <v>2</v>
      </c>
    </row>
    <row r="64" spans="1:5" ht="48.75" customHeight="1">
      <c r="A64" s="126" t="s">
        <v>272</v>
      </c>
      <c r="B64" s="126" t="s">
        <v>273</v>
      </c>
      <c r="C64" s="121" t="s">
        <v>274</v>
      </c>
      <c r="D64" s="125">
        <v>516</v>
      </c>
      <c r="E64" s="125">
        <v>516</v>
      </c>
    </row>
    <row r="65" spans="1:5" ht="59.45" customHeight="1">
      <c r="A65" s="120" t="s">
        <v>275</v>
      </c>
      <c r="B65" s="126" t="s">
        <v>273</v>
      </c>
      <c r="C65" s="121" t="s">
        <v>276</v>
      </c>
      <c r="D65" s="121" t="s">
        <v>291</v>
      </c>
      <c r="E65" s="121" t="s">
        <v>291</v>
      </c>
    </row>
    <row r="66" spans="1:5" ht="34.5" customHeight="1">
      <c r="A66" s="126" t="s">
        <v>277</v>
      </c>
      <c r="B66" s="126" t="s">
        <v>273</v>
      </c>
      <c r="C66" s="121" t="s">
        <v>278</v>
      </c>
      <c r="D66" s="125">
        <v>12</v>
      </c>
      <c r="E66" s="125">
        <v>12</v>
      </c>
    </row>
    <row r="67" spans="1:5" ht="61.15" customHeight="1">
      <c r="A67" s="62" t="s">
        <v>279</v>
      </c>
      <c r="B67" s="126" t="s">
        <v>280</v>
      </c>
      <c r="C67" s="121" t="s">
        <v>281</v>
      </c>
      <c r="D67" s="133">
        <v>19</v>
      </c>
      <c r="E67" s="133">
        <v>19</v>
      </c>
    </row>
    <row r="68" spans="1:5">
      <c r="A68" s="215" t="s">
        <v>282</v>
      </c>
      <c r="B68" s="217" t="s">
        <v>283</v>
      </c>
      <c r="C68" s="218" t="s">
        <v>281</v>
      </c>
      <c r="D68" s="220">
        <v>109</v>
      </c>
      <c r="E68" s="220">
        <v>109</v>
      </c>
    </row>
    <row r="69" spans="1:5" ht="27.75" customHeight="1">
      <c r="A69" s="216"/>
      <c r="B69" s="217"/>
      <c r="C69" s="219"/>
      <c r="D69" s="221"/>
      <c r="E69" s="221"/>
    </row>
    <row r="70" spans="1:5" ht="51">
      <c r="A70" s="62" t="s">
        <v>284</v>
      </c>
      <c r="B70" s="126" t="s">
        <v>285</v>
      </c>
      <c r="C70" s="121" t="s">
        <v>274</v>
      </c>
      <c r="D70" s="124">
        <v>719</v>
      </c>
      <c r="E70" s="124">
        <v>719</v>
      </c>
    </row>
    <row r="71" spans="1:5" ht="51">
      <c r="A71" s="62" t="s">
        <v>286</v>
      </c>
      <c r="B71" s="126" t="s">
        <v>273</v>
      </c>
      <c r="C71" s="121" t="s">
        <v>281</v>
      </c>
      <c r="D71" s="121">
        <v>4</v>
      </c>
      <c r="E71" s="121">
        <v>4</v>
      </c>
    </row>
    <row r="72" spans="1:5">
      <c r="A72" s="127"/>
      <c r="B72" s="128"/>
      <c r="C72" s="129"/>
      <c r="D72" s="129"/>
      <c r="E72" s="129"/>
    </row>
    <row r="73" spans="1:5">
      <c r="A73" s="127"/>
      <c r="B73" s="128"/>
      <c r="C73" s="129"/>
      <c r="D73" s="129"/>
      <c r="E73" s="129"/>
    </row>
    <row r="74" spans="1:5">
      <c r="A74" s="212" t="s">
        <v>292</v>
      </c>
      <c r="B74" s="213"/>
      <c r="D74" s="214" t="s">
        <v>294</v>
      </c>
      <c r="E74" s="214"/>
    </row>
    <row r="75" spans="1:5" ht="3.75" customHeight="1">
      <c r="A75" s="213"/>
      <c r="B75" s="213"/>
      <c r="D75" s="214"/>
      <c r="E75" s="214"/>
    </row>
  </sheetData>
  <mergeCells count="20">
    <mergeCell ref="D1:E1"/>
    <mergeCell ref="D2:E2"/>
    <mergeCell ref="A4:E4"/>
    <mergeCell ref="A5:E5"/>
    <mergeCell ref="A7:A8"/>
    <mergeCell ref="B7:B8"/>
    <mergeCell ref="C7:C8"/>
    <mergeCell ref="D7:E7"/>
    <mergeCell ref="A39:A41"/>
    <mergeCell ref="B39:B41"/>
    <mergeCell ref="C39:C41"/>
    <mergeCell ref="D39:D41"/>
    <mergeCell ref="E39:E41"/>
    <mergeCell ref="A74:B75"/>
    <mergeCell ref="D74:E75"/>
    <mergeCell ref="A68:A69"/>
    <mergeCell ref="B68:B69"/>
    <mergeCell ref="C68:C69"/>
    <mergeCell ref="D68:D69"/>
    <mergeCell ref="E68:E69"/>
  </mergeCells>
  <pageMargins left="0.98425196850393704" right="0.39370078740157483" top="0.78740157480314965" bottom="0.59055118110236227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6 показатели</vt:lpstr>
      <vt:lpstr>7 средства по кодам</vt:lpstr>
      <vt:lpstr>8 средства бюджет</vt:lpstr>
      <vt:lpstr>9 КАИП</vt:lpstr>
      <vt:lpstr>10 Свод показателей МЗ</vt:lpstr>
      <vt:lpstr>'7 средства по кодам'!Заголовки_для_печати</vt:lpstr>
      <vt:lpstr>'8 средства бюджет'!Заголовки_для_печати</vt:lpstr>
      <vt:lpstr>'9 КАИП'!Заголовки_для_печати</vt:lpstr>
      <vt:lpstr>'7 средства по кодам'!Область_печати</vt:lpstr>
      <vt:lpstr>'8 средства бюджет'!Область_печати</vt:lpstr>
      <vt:lpstr>'9 КАИП'!Область_печати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Shumanova</cp:lastModifiedBy>
  <cp:lastPrinted>2023-04-05T06:53:32Z</cp:lastPrinted>
  <dcterms:created xsi:type="dcterms:W3CDTF">2007-07-17T01:27:34Z</dcterms:created>
  <dcterms:modified xsi:type="dcterms:W3CDTF">2023-04-05T07:19:09Z</dcterms:modified>
</cp:coreProperties>
</file>